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05" windowWidth="15120" windowHeight="77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Лист1!$E$365</definedName>
    <definedName name="_xlnm._FilterDatabase" localSheetId="0" hidden="1">Лист1!$I$1:$I$492</definedName>
    <definedName name="_xlnm.Print_Titles" localSheetId="0">Лист1!$5:$6</definedName>
    <definedName name="_xlnm.Print_Area" localSheetId="0">Лист1!$A$1:$H$402</definedName>
  </definedNames>
  <calcPr calcId="125725"/>
</workbook>
</file>

<file path=xl/calcChain.xml><?xml version="1.0" encoding="utf-8"?>
<calcChain xmlns="http://schemas.openxmlformats.org/spreadsheetml/2006/main">
  <c r="H86" i="1"/>
  <c r="G333"/>
  <c r="F333"/>
  <c r="H334"/>
  <c r="H333" s="1"/>
  <c r="G209"/>
  <c r="F209"/>
  <c r="G378"/>
  <c r="F378"/>
  <c r="H379"/>
  <c r="H378" s="1"/>
  <c r="G292"/>
  <c r="F292"/>
  <c r="H295"/>
  <c r="G125"/>
  <c r="F125"/>
  <c r="H130"/>
  <c r="H131"/>
  <c r="H211"/>
  <c r="H127"/>
  <c r="H126"/>
  <c r="G155" l="1"/>
  <c r="F155"/>
  <c r="H156"/>
  <c r="H155" s="1"/>
  <c r="H199" l="1"/>
  <c r="G309"/>
  <c r="H327"/>
  <c r="H368"/>
  <c r="H367" s="1"/>
  <c r="G367"/>
  <c r="F367"/>
  <c r="H278"/>
  <c r="H150"/>
  <c r="H149"/>
  <c r="G148"/>
  <c r="F148"/>
  <c r="H78"/>
  <c r="G77"/>
  <c r="F77"/>
  <c r="H188"/>
  <c r="H187"/>
  <c r="H186"/>
  <c r="G185"/>
  <c r="F185"/>
  <c r="H36"/>
  <c r="F34"/>
  <c r="H148" l="1"/>
  <c r="H185"/>
  <c r="H220"/>
  <c r="F31"/>
  <c r="G31"/>
  <c r="H32"/>
  <c r="H31" s="1"/>
  <c r="H35"/>
  <c r="H192"/>
  <c r="H210"/>
  <c r="H209" s="1"/>
  <c r="H221"/>
  <c r="H250"/>
  <c r="H271"/>
  <c r="H272"/>
  <c r="H273"/>
  <c r="H279"/>
  <c r="H282"/>
  <c r="H298"/>
  <c r="H301"/>
  <c r="H321"/>
  <c r="G34" l="1"/>
  <c r="G144"/>
  <c r="F144"/>
  <c r="H146"/>
  <c r="H153"/>
  <c r="H152" s="1"/>
  <c r="G152"/>
  <c r="F152"/>
  <c r="H85"/>
  <c r="G173"/>
  <c r="F173"/>
  <c r="H174"/>
  <c r="H173" s="1"/>
  <c r="H306"/>
  <c r="H110"/>
  <c r="H283"/>
  <c r="G97"/>
  <c r="F97"/>
  <c r="H98"/>
  <c r="H97" s="1"/>
  <c r="H375"/>
  <c r="G140"/>
  <c r="F140"/>
  <c r="H142"/>
  <c r="H234"/>
  <c r="H235"/>
  <c r="H286"/>
  <c r="H252"/>
  <c r="F138" l="1"/>
  <c r="G138"/>
  <c r="G226"/>
  <c r="F226"/>
  <c r="H228"/>
  <c r="H84"/>
  <c r="H251"/>
  <c r="H129"/>
  <c r="H360"/>
  <c r="H265" l="1"/>
  <c r="H266"/>
  <c r="G245" l="1"/>
  <c r="H249" l="1"/>
  <c r="H270"/>
  <c r="G122"/>
  <c r="F122"/>
  <c r="H123"/>
  <c r="H122" s="1"/>
  <c r="H233" l="1"/>
  <c r="H280"/>
  <c r="H200"/>
  <c r="H115"/>
  <c r="G89" l="1"/>
  <c r="F89"/>
  <c r="H91"/>
  <c r="H90"/>
  <c r="H89" l="1"/>
  <c r="H264"/>
  <c r="H263"/>
  <c r="H355"/>
  <c r="G353"/>
  <c r="F353"/>
  <c r="G164"/>
  <c r="F164"/>
  <c r="H165"/>
  <c r="H164" s="1"/>
  <c r="H269"/>
  <c r="H141"/>
  <c r="H140" s="1"/>
  <c r="H83"/>
  <c r="G82"/>
  <c r="F82"/>
  <c r="G93"/>
  <c r="F93"/>
  <c r="H95"/>
  <c r="H94"/>
  <c r="G167"/>
  <c r="F167"/>
  <c r="H168"/>
  <c r="H167" s="1"/>
  <c r="H268"/>
  <c r="H93" l="1"/>
  <c r="H253"/>
  <c r="G68"/>
  <c r="G52"/>
  <c r="H326"/>
  <c r="G133"/>
  <c r="F133"/>
  <c r="H135"/>
  <c r="H134"/>
  <c r="H128"/>
  <c r="H125" s="1"/>
  <c r="H120"/>
  <c r="H119"/>
  <c r="H118"/>
  <c r="H117"/>
  <c r="H116"/>
  <c r="H114"/>
  <c r="H113"/>
  <c r="H112"/>
  <c r="H111"/>
  <c r="H109"/>
  <c r="H108"/>
  <c r="H107"/>
  <c r="H106"/>
  <c r="H105"/>
  <c r="H104"/>
  <c r="H103"/>
  <c r="H102"/>
  <c r="H101"/>
  <c r="G100"/>
  <c r="G75" s="1"/>
  <c r="F100"/>
  <c r="F75" s="1"/>
  <c r="H87"/>
  <c r="H82" s="1"/>
  <c r="H80"/>
  <c r="H79"/>
  <c r="H72"/>
  <c r="H267"/>
  <c r="H274"/>
  <c r="H293"/>
  <c r="H292" s="1"/>
  <c r="F330"/>
  <c r="H294"/>
  <c r="H281"/>
  <c r="H319"/>
  <c r="H320"/>
  <c r="H322"/>
  <c r="G330"/>
  <c r="H331"/>
  <c r="H330" s="1"/>
  <c r="H364"/>
  <c r="H317"/>
  <c r="H314"/>
  <c r="H344"/>
  <c r="H255"/>
  <c r="H261"/>
  <c r="H254"/>
  <c r="H258"/>
  <c r="H259"/>
  <c r="H256"/>
  <c r="H257"/>
  <c r="H260"/>
  <c r="H262"/>
  <c r="F190"/>
  <c r="F309"/>
  <c r="F297"/>
  <c r="G289"/>
  <c r="F289"/>
  <c r="H290"/>
  <c r="H289" s="1"/>
  <c r="H198"/>
  <c r="H197"/>
  <c r="H56"/>
  <c r="H57"/>
  <c r="H64"/>
  <c r="H382"/>
  <c r="G48"/>
  <c r="F48"/>
  <c r="H50"/>
  <c r="H215"/>
  <c r="G213"/>
  <c r="F213"/>
  <c r="H284"/>
  <c r="H37"/>
  <c r="H219"/>
  <c r="G363"/>
  <c r="F363"/>
  <c r="H365"/>
  <c r="H354"/>
  <c r="H353" s="1"/>
  <c r="H305"/>
  <c r="F45"/>
  <c r="G45"/>
  <c r="H318"/>
  <c r="H201"/>
  <c r="H196"/>
  <c r="G195"/>
  <c r="F195"/>
  <c r="H13"/>
  <c r="H214"/>
  <c r="F245"/>
  <c r="H246"/>
  <c r="H66"/>
  <c r="H59"/>
  <c r="H58"/>
  <c r="H21"/>
  <c r="H49"/>
  <c r="H287"/>
  <c r="H323"/>
  <c r="H311"/>
  <c r="H313"/>
  <c r="H315"/>
  <c r="H312"/>
  <c r="H316"/>
  <c r="H324"/>
  <c r="G398"/>
  <c r="G396" s="1"/>
  <c r="G395" s="1"/>
  <c r="F398"/>
  <c r="F396" s="1"/>
  <c r="F395" s="1"/>
  <c r="G392"/>
  <c r="G390" s="1"/>
  <c r="G389" s="1"/>
  <c r="F392"/>
  <c r="F390" s="1"/>
  <c r="F389" s="1"/>
  <c r="H399"/>
  <c r="H398" s="1"/>
  <c r="H396" s="1"/>
  <c r="H395" s="1"/>
  <c r="G385"/>
  <c r="F385"/>
  <c r="G381"/>
  <c r="F381"/>
  <c r="H393"/>
  <c r="H392" s="1"/>
  <c r="H390" s="1"/>
  <c r="H389" s="1"/>
  <c r="H387"/>
  <c r="H386"/>
  <c r="H383"/>
  <c r="G370"/>
  <c r="F370"/>
  <c r="G357"/>
  <c r="F357"/>
  <c r="H376"/>
  <c r="H374"/>
  <c r="H373"/>
  <c r="H372"/>
  <c r="H371"/>
  <c r="H361"/>
  <c r="H359"/>
  <c r="H358"/>
  <c r="H351"/>
  <c r="H350" s="1"/>
  <c r="G350"/>
  <c r="F350"/>
  <c r="H345"/>
  <c r="H343"/>
  <c r="H340"/>
  <c r="H339" s="1"/>
  <c r="G339"/>
  <c r="F339"/>
  <c r="G342"/>
  <c r="F342"/>
  <c r="G230"/>
  <c r="F230"/>
  <c r="G238"/>
  <c r="F238"/>
  <c r="G241"/>
  <c r="F241"/>
  <c r="G276"/>
  <c r="F276"/>
  <c r="G297"/>
  <c r="H328"/>
  <c r="H325"/>
  <c r="H310"/>
  <c r="H307"/>
  <c r="H304"/>
  <c r="H303"/>
  <c r="H302"/>
  <c r="H300"/>
  <c r="H299"/>
  <c r="H285"/>
  <c r="H277"/>
  <c r="H248"/>
  <c r="H247"/>
  <c r="H243"/>
  <c r="H242"/>
  <c r="H239"/>
  <c r="H238" s="1"/>
  <c r="H236"/>
  <c r="H232"/>
  <c r="H231"/>
  <c r="H227"/>
  <c r="H226" s="1"/>
  <c r="G206"/>
  <c r="G204" s="1"/>
  <c r="F206"/>
  <c r="G217"/>
  <c r="F217"/>
  <c r="H218"/>
  <c r="H207"/>
  <c r="H206" s="1"/>
  <c r="G190"/>
  <c r="H193"/>
  <c r="H191"/>
  <c r="G179"/>
  <c r="G177" s="1"/>
  <c r="G176" s="1"/>
  <c r="F179"/>
  <c r="F177" s="1"/>
  <c r="F176" s="1"/>
  <c r="H180"/>
  <c r="H179" s="1"/>
  <c r="H177" s="1"/>
  <c r="H176" s="1"/>
  <c r="G170"/>
  <c r="F170"/>
  <c r="G161"/>
  <c r="F161"/>
  <c r="H171"/>
  <c r="H170" s="1"/>
  <c r="H162"/>
  <c r="H161" s="1"/>
  <c r="H145"/>
  <c r="H144" s="1"/>
  <c r="H138" s="1"/>
  <c r="F68"/>
  <c r="F52"/>
  <c r="H71"/>
  <c r="H70"/>
  <c r="H69"/>
  <c r="H65"/>
  <c r="H63"/>
  <c r="H62"/>
  <c r="H61"/>
  <c r="H60"/>
  <c r="H55"/>
  <c r="H54"/>
  <c r="H53"/>
  <c r="H46"/>
  <c r="G39"/>
  <c r="F39"/>
  <c r="H40"/>
  <c r="H39" s="1"/>
  <c r="G24"/>
  <c r="F24"/>
  <c r="H25"/>
  <c r="H24" s="1"/>
  <c r="H28"/>
  <c r="G27"/>
  <c r="F27"/>
  <c r="H29"/>
  <c r="G16"/>
  <c r="F16"/>
  <c r="H20"/>
  <c r="H22"/>
  <c r="H19"/>
  <c r="H18"/>
  <c r="H17"/>
  <c r="H12"/>
  <c r="H14"/>
  <c r="H11"/>
  <c r="G10"/>
  <c r="F10"/>
  <c r="F348" l="1"/>
  <c r="F347" s="1"/>
  <c r="G224"/>
  <c r="G223" s="1"/>
  <c r="F224"/>
  <c r="F204"/>
  <c r="F203" s="1"/>
  <c r="G348"/>
  <c r="G347" s="1"/>
  <c r="H34"/>
  <c r="G183"/>
  <c r="G182" s="1"/>
  <c r="F183"/>
  <c r="F182" s="1"/>
  <c r="H77"/>
  <c r="H217"/>
  <c r="H276"/>
  <c r="H309"/>
  <c r="H297"/>
  <c r="H190"/>
  <c r="H245"/>
  <c r="G203"/>
  <c r="G8"/>
  <c r="G7" s="1"/>
  <c r="F8"/>
  <c r="F7" s="1"/>
  <c r="G159"/>
  <c r="G158" s="1"/>
  <c r="F74"/>
  <c r="G74"/>
  <c r="F159"/>
  <c r="F158" s="1"/>
  <c r="H159"/>
  <c r="H158" s="1"/>
  <c r="H137"/>
  <c r="G137"/>
  <c r="F137"/>
  <c r="G43"/>
  <c r="G42" s="1"/>
  <c r="F43"/>
  <c r="F42" s="1"/>
  <c r="H213"/>
  <c r="H204" s="1"/>
  <c r="H100"/>
  <c r="H133"/>
  <c r="H48"/>
  <c r="H363"/>
  <c r="H195"/>
  <c r="H16"/>
  <c r="H10"/>
  <c r="H27"/>
  <c r="H45"/>
  <c r="H68"/>
  <c r="H230"/>
  <c r="G337"/>
  <c r="G336" s="1"/>
  <c r="H342"/>
  <c r="H337" s="1"/>
  <c r="H336" s="1"/>
  <c r="H385"/>
  <c r="H381"/>
  <c r="H52"/>
  <c r="H241"/>
  <c r="F223"/>
  <c r="F337"/>
  <c r="F336" s="1"/>
  <c r="H357"/>
  <c r="H370"/>
  <c r="H224" l="1"/>
  <c r="H223" s="1"/>
  <c r="H348"/>
  <c r="H347" s="1"/>
  <c r="H75"/>
  <c r="H74" s="1"/>
  <c r="H183"/>
  <c r="H182" s="1"/>
  <c r="H203"/>
  <c r="H8"/>
  <c r="H7" s="1"/>
  <c r="F401"/>
  <c r="G401"/>
  <c r="H43"/>
  <c r="H42" s="1"/>
  <c r="H401" l="1"/>
</calcChain>
</file>

<file path=xl/sharedStrings.xml><?xml version="1.0" encoding="utf-8"?>
<sst xmlns="http://schemas.openxmlformats.org/spreadsheetml/2006/main" count="487" uniqueCount="391">
  <si>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</si>
  <si>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</si>
  <si>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</si>
  <si>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</si>
  <si>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</si>
  <si>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</si>
  <si>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</si>
  <si>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</si>
  <si>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</si>
  <si>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</si>
  <si>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</si>
  <si>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</si>
  <si>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Управління освіти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</si>
  <si>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</si>
  <si>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</si>
  <si>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</si>
  <si>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</si>
  <si>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</si>
  <si>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</si>
  <si>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</si>
  <si>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</si>
  <si>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</si>
  <si>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</si>
  <si>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</si>
  <si>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</si>
  <si>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</si>
  <si>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</si>
  <si>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</si>
  <si>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</si>
  <si>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</si>
  <si>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</si>
  <si>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</si>
  <si>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</si>
  <si>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</si>
  <si>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</si>
  <si>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</si>
  <si>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</si>
  <si>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</si>
  <si>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</si>
  <si>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</si>
  <si>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</si>
  <si>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</si>
  <si>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</si>
  <si>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</si>
  <si>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</si>
  <si>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</si>
  <si>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</si>
  <si>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</si>
  <si>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</si>
  <si>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Проектування, реставрація та охорона пам'яток архітектури</t>
  </si>
  <si>
    <t>0217340</t>
  </si>
  <si>
    <t>7340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</si>
  <si>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</si>
  <si>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</si>
  <si>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</si>
  <si>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</si>
  <si>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</si>
  <si>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</si>
  <si>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</si>
  <si>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</si>
  <si>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</si>
  <si>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1216015</t>
  </si>
  <si>
    <t>Забезпечення надійної та безперебійної експлуатації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</si>
  <si>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</si>
  <si>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</si>
  <si>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>1216030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</si>
  <si>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</si>
  <si>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</si>
  <si>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</si>
  <si>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</si>
  <si>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</si>
  <si>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</si>
  <si>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</si>
  <si>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</si>
  <si>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</si>
  <si>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</si>
  <si>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</si>
  <si>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</si>
  <si>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</si>
  <si>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</si>
  <si>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</si>
  <si>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</si>
  <si>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</si>
  <si>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</si>
  <si>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3410160</t>
  </si>
  <si>
    <t>ВСЬОГО</t>
  </si>
  <si>
    <t>Департамент "Центр надання адміністративних послуг у місті Луцьку"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</si>
  <si>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</si>
  <si>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</si>
  <si>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</si>
  <si>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</si>
  <si>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</si>
  <si>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грн</t>
  </si>
  <si>
    <t>Загальна сума з врахуванням змін</t>
  </si>
  <si>
    <t>Пропонується внести зміни</t>
  </si>
  <si>
    <t>1217670</t>
  </si>
  <si>
    <t>Внески до статутного капіталу суб’єктів господарювання</t>
  </si>
  <si>
    <t xml:space="preserve">  Р О З ' Я С Н Е Н Н Я    </t>
  </si>
  <si>
    <t>1510160</t>
  </si>
  <si>
    <t>Придбання кондиціонерів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</si>
  <si>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</si>
  <si>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</si>
  <si>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</si>
  <si>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0617321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</si>
  <si>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</si>
  <si>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</si>
  <si>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</si>
  <si>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об'єкта будівництва/вид будівельних робіт, у тому числі проєктні роботи
</t>
  </si>
  <si>
    <t>Придбання оргтехніки</t>
  </si>
  <si>
    <t>1417370</t>
  </si>
  <si>
    <t>Будівництво медичних установ та закладів</t>
  </si>
  <si>
    <t>Будівництво споруд, установ та закладів фізичної культури і спорту</t>
  </si>
  <si>
    <t>Будівництво установ та закладів культури</t>
  </si>
  <si>
    <t>Придбання автомобілів</t>
  </si>
  <si>
    <t>Виготовлення топографо-геодезичної основи на приєднані населенні пункти для розроблення (поновлення) містобудівної документації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</si>
  <si>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</si>
  <si>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</si>
  <si>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</si>
  <si>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</si>
  <si>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Співфінансування проєкту "Оновлення інфраструктури електротранспорту м. Луцька"</t>
  </si>
  <si>
    <t xml:space="preserve">Археологічні вишукування при розчищенні підвалів монастиря єзуїтів </t>
  </si>
  <si>
    <t xml:space="preserve">Ремонтно-реставраційні роботи у нововиявлених підвалах монастиря єзуїтів </t>
  </si>
  <si>
    <t>0217670</t>
  </si>
  <si>
    <t>Співфінансування до проєкту "Використання екологічних і розумних технологій у системі громадського транспорту міста Луцька"</t>
  </si>
  <si>
    <t>Усунення аварій, інших непередбачених ситуацій та придбання техніки для ЗДО</t>
  </si>
  <si>
    <t>Усунення аварій, інших непередбачених ситуацій та придбання техніки для ЗЗСО</t>
  </si>
  <si>
    <t>Будівництво освітніх установ та закладів</t>
  </si>
  <si>
    <t>ЗДО №3 - капітальний ремонт системи опалення (заміна труб та радіаторів)</t>
  </si>
  <si>
    <t>ДНЗ №6 - капітальний ремонт систем тепло-, водопостачання та каналізації</t>
  </si>
  <si>
    <t>ЗДО №10 - капітальний ремонт систем тепло-, водопостачання та каналізації</t>
  </si>
  <si>
    <t>НВК №9 - капітальний ремонт тепло-, водопостачання та каналізації</t>
  </si>
  <si>
    <t>ЗОШ І-ІІ ступенів-колегіум№11 - виготовлення ПКД на реконструкцію будівлі (теплиця з підсобним приміщенням)</t>
  </si>
  <si>
    <t xml:space="preserve">ЗОШ І-ІІ ступенів №17 - виготовлення ПКД на капітальний ремонт приміщень під ІРЦ </t>
  </si>
  <si>
    <t>ЗОШ І-ІІІ ступенів №19 - капітальний ремонт приміщень (бувший тир)</t>
  </si>
  <si>
    <t>НВК ЗОШ І-ІІ ступенів №24-технологічний ліцей - капітальний ремонт тепло-, водопостачання та каналізації</t>
  </si>
  <si>
    <t>Княгининівський НВК - капітальний ремонт з утепленням спортивного залу та їдальні</t>
  </si>
  <si>
    <t>Княгининівський НВК - реконструкція даху з утепленням фасаду дошкільного підрозділу</t>
  </si>
  <si>
    <t>Палац учнівської молоді - улаштування пандусів</t>
  </si>
  <si>
    <t>Виготовлення ПКД на реконструкцію будівлі централізованої бухгалтерії</t>
  </si>
  <si>
    <r>
      <t xml:space="preserve">Облаштування сучасного волейбольного майданчика на території школи №22 </t>
    </r>
    <r>
      <rPr>
        <i/>
        <sz val="14"/>
        <rFont val="Times New Roman"/>
        <family val="1"/>
        <charset val="204"/>
      </rPr>
      <t>(бюджет участі)</t>
    </r>
  </si>
  <si>
    <t>0618110</t>
  </si>
  <si>
    <t>0320</t>
  </si>
  <si>
    <t>Заходи із запобігання та ліквідації надзвичайних ситуацій та наслідків стихійного лиха</t>
  </si>
  <si>
    <t>ЗДО №10 -відновлення автоматичної пожежної сигналізації</t>
  </si>
  <si>
    <t>ЗДО №19 - відновлення автоматичної пожежної сигналізації</t>
  </si>
  <si>
    <t>ЗОШ І-ІІІ ступенів №2- відновлення  пожежної сигналізації</t>
  </si>
  <si>
    <t>ЗОШ І-ІІІ ступенів ЗОШ №16 - відновлення  пожежної сигналізації</t>
  </si>
  <si>
    <t>КП "Луцький клінічний пологовий будинок" - придбання пересувного рентгенівського апарату зі стійкою для вертикальних знімків</t>
  </si>
  <si>
    <t>Придбання техніки та обладнання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</si>
  <si>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</si>
  <si>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Придбання літератури для поповнення бібліотечного фонду</t>
  </si>
  <si>
    <t>Підписка періодичних видань для поповнення бібліотечного фонду</t>
  </si>
  <si>
    <t>Придбання техніки</t>
  </si>
  <si>
    <t>КЗ "ДЮСШ №3" -  придбання обладнання</t>
  </si>
  <si>
    <t>Капітальний ремонт спортивних майданчиків</t>
  </si>
  <si>
    <t>Придбання комп’ютерної техніки</t>
  </si>
  <si>
    <t>Капітальний ремонт об'єктів житлового фонду управителів</t>
  </si>
  <si>
    <t>Капітальний ремонт житлового фонду (для ОСББ)</t>
  </si>
  <si>
    <t>Реконструкція мереж газопостачання  при закритті підвальних котелень  з виготовленням ПКД</t>
  </si>
  <si>
    <t>Капітальний ремонт ліфтів</t>
  </si>
  <si>
    <t xml:space="preserve">Капітальний ремонт прибудинкових територій </t>
  </si>
  <si>
    <r>
      <t xml:space="preserve">Покращення благоустрою прибудинкової території по вул. Загородня, 4 </t>
    </r>
    <r>
      <rPr>
        <i/>
        <sz val="14"/>
        <rFont val="Times New Roman"/>
        <family val="1"/>
        <charset val="204"/>
      </rPr>
      <t>(бюджет участі)</t>
    </r>
  </si>
  <si>
    <t>Капітальний ремонт контейнерних площадок</t>
  </si>
  <si>
    <t xml:space="preserve">Капітальний ремонт об'єктів благоустрою </t>
  </si>
  <si>
    <t>Будівництво мереж зовнішнього освітлення</t>
  </si>
  <si>
    <t xml:space="preserve">Реконструкція мереж зовнішнього освітлення </t>
  </si>
  <si>
    <t>Реконструкція скверів</t>
  </si>
  <si>
    <t>Реконструкція старої частини полігону для збору ТПВ в с. Брище (з рекультивацією земельного покрову)</t>
  </si>
  <si>
    <t>Капітальний ремонт вулиць</t>
  </si>
  <si>
    <t>Капітальний ремонт об'єктів інфраструктури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</si>
  <si>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</si>
  <si>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</si>
  <si>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</si>
  <si>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Реконструкція мосту по вул. Шевченка</t>
  </si>
  <si>
    <r>
      <t>Облаштування автомобільної парковки по вул. Писаревського</t>
    </r>
    <r>
      <rPr>
        <i/>
        <sz val="14"/>
        <rFont val="Times New Roman"/>
        <family val="1"/>
        <charset val="204"/>
      </rPr>
      <t xml:space="preserve"> (бюджет участі)</t>
    </r>
  </si>
  <si>
    <t>КП "Луцькводоканал"- підвищення енергоефективності та надійності системи водопостачання та водовідведення м.Луцька (кошти позики)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</si>
  <si>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</si>
  <si>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</si>
  <si>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>7370</t>
  </si>
  <si>
    <t>Нове будівницто з встановленням камер відеоспостереження на Т-подібних перехрестях у м. Луцьку (програма "Безпечне місто Луцьк")</t>
  </si>
  <si>
    <t xml:space="preserve">Придбання комп'ютерної техніки </t>
  </si>
  <si>
    <t>КЗ "Гімназія №4" - капітальний ремонт фасаду</t>
  </si>
  <si>
    <t>КЗ "Луцька музична школа №2" - капітальний ремонт даху</t>
  </si>
  <si>
    <t>Реконструкція ЗОШ І-ІІІ ступенів на вул. Володимирській, 47а в с. Забороль (коригування)</t>
  </si>
  <si>
    <t>1517322</t>
  </si>
  <si>
    <t>1517324</t>
  </si>
  <si>
    <t xml:space="preserve">Виготовлення ПКД на капітальний ремонт будівлі по вул. Драгоманова,1 для створення Музею історії та культури м.Луцька </t>
  </si>
  <si>
    <t xml:space="preserve">КЗ "Луцька художня школа" - капітальний ремонт приміщень навчальних класів </t>
  </si>
  <si>
    <t>Виготовлення ПКД на капітальний ремонт приміщення клубу "Сучасник"</t>
  </si>
  <si>
    <t>КЗ "Луцька музична школа №1 ім. Фредеріка Шопена" - виготовлення ПКД на капітальний ремонт приміщення на вул.Кривий Вал, 13</t>
  </si>
  <si>
    <t>КЗ "Луцька музична школа №3" - капітальний ремонт даху приміщення вул. Гнідавська, 65 (в т.ч. ПКД )</t>
  </si>
  <si>
    <t>КП "Луцький зоопарк" - нове будівництво вольєрів із зимовим приміщенням для приматів</t>
  </si>
  <si>
    <t>Підвищення енергетичної ефективності в громадських будівлях (співфінансування позики НЕФКО 3)</t>
  </si>
  <si>
    <t>Підвищення енергетичної ефективності в громадських будівлях  (позика НЕФКО 3)</t>
  </si>
  <si>
    <t>Придбання обладнання і предметів довгострокового користування</t>
  </si>
  <si>
    <t xml:space="preserve">КП "Луцькводоканал"- відновлення потужностей водозаборів </t>
  </si>
  <si>
    <t>КП "Луцькводоканал" - капітальний ремонт мереж водопостачання та запірно- регулювальної арматури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</si>
  <si>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</si>
  <si>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>КП "Луцькводоканал" - будівництво КНС для перекачування промивних вод Дубнівського водозабору</t>
  </si>
  <si>
    <t xml:space="preserve">КП "Луцькводоканал" - капітальний ремонт мереж водовідведення </t>
  </si>
  <si>
    <t>Нове будівництво громадської вбиральні в центральному парку культури і відпочинку ім.Лесі Українки</t>
  </si>
  <si>
    <t xml:space="preserve">КП «ЛЕП-Луцьксвітло» -  впровадження системи АСКОЄ </t>
  </si>
  <si>
    <t xml:space="preserve">КП «ЛЕП-Луцьксвітло» -  придбання терміналів СУМО </t>
  </si>
  <si>
    <t>0990</t>
  </si>
  <si>
    <t>Надання загальної середньої освіти закладами загальної середньої освіти</t>
  </si>
  <si>
    <t>Керівництво і управління у відповідній сфері у містах (місті Києві), селищах, селах, територіальних громадах</t>
  </si>
  <si>
    <t>0611021</t>
  </si>
  <si>
    <t>Розроблення комплексних схем розміщення тимчасових споруд для провадження підприємницької діяльності</t>
  </si>
  <si>
    <t>ЗДО №27 - капітальний ремонт покрівлі</t>
  </si>
  <si>
    <t>ЗОШ І-ІІ ступенів №2 - виготовлення ПКД на капітальний ремонт шатрового даху</t>
  </si>
  <si>
    <t>Палац учнівської молоді - виготовлення ПКД на капітальний ремонт приміщень</t>
  </si>
  <si>
    <t>Нове будівництво з встановленням камер відеоспостереження на вул. Винниченка, Словацького та частині пр. Волі у  м. Луцьку (програма "Безпечне місто Луцьк")</t>
  </si>
  <si>
    <t>Реконструкція ЗОШ І-ІІІ ступенів на вул. Володимирській, 47а в с. Забороль (коригування) (Залишок освітньої субвенції з державного бюджету станом на 01.01.2021 року)</t>
  </si>
  <si>
    <t>Капітальний ремонт фонтану з влаштуванням комплексу рекреаційних споруд на Театральному майдані в м. Луцьку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</si>
  <si>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</si>
  <si>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</si>
  <si>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Придбання спортивного обладнання для федерації стрільби з лука </t>
  </si>
  <si>
    <t xml:space="preserve">Забезпечення діяльності палаців і будинків культури, клубів, центрів дозвілля та інших клубних закладів </t>
  </si>
  <si>
    <t>0828</t>
  </si>
  <si>
    <t>Придбання акустичної системи для будинку культури с. Сьомаки</t>
  </si>
  <si>
    <t>ЗОШ І-ІІ ступенів-колегіум №11 - капітальний ремонт спортивного залу</t>
  </si>
  <si>
    <t>Придбання ультракороткофокусного проєктора для будинку культури с. Княгининок</t>
  </si>
  <si>
    <t>ДКП "Луцьктепло" - виконання умов кредитного договору з ЄБРР</t>
  </si>
  <si>
    <t>ЗДО №21 - придбання апаратів для корекції та відновлення зору дітей з особливими потребами</t>
  </si>
  <si>
    <t>1511061</t>
  </si>
  <si>
    <t>1061</t>
  </si>
  <si>
    <t>Реконструкція основного (лікувального) корпусу комунального підприємства "Луцька міська клінічна лікарня" на пр-ті Відродження,13 у місті Луцьку (реконструкція частини приміщень лікарні під відділення екстреної (невідкладної) медичної допомоги</t>
  </si>
  <si>
    <t>КП "Луцьке підприємство електротранспорту" - придбання мідного проводу та запчастин до контактної мережі</t>
  </si>
  <si>
    <t xml:space="preserve">Реконструкція спортивного стадіону с. Забороль  вул. Володимирська </t>
  </si>
  <si>
    <t>Реконструкція полігону ТПВ в с. Брище</t>
  </si>
  <si>
    <t xml:space="preserve">Придбання велосипеда для Луцької міської федерації олімпійських видів велосипедного спорту для Яни Беломоіної </t>
  </si>
  <si>
    <t>ДПЗОВ "Ровесник" - придбання альтанки</t>
  </si>
  <si>
    <t>КП "Ласка" - капітальний ремонт системи теплопостачання та мереж водовідведення ветеринарного та комплексно-ветеринарного приміщення за адресою м. Луцьк, вул. Мамсурова, 9</t>
  </si>
  <si>
    <t xml:space="preserve">НВК №26 - капітальний ремонт частини приміщень харчоблоку </t>
  </si>
  <si>
    <t>НВК ЗОШ І-ІІ ступенів №24-технологічний ліцей - виготовлення ПКД на капітальний ремонт вентиляції спортзалу</t>
  </si>
  <si>
    <t>ЗОШ І-ІІІ ступенів №15 -  виготовлення ПКД на капітальний ремонт харчоблоку</t>
  </si>
  <si>
    <t>ЗДО №24 - виготовлення ПКД на капітальний ремонт системи опалення</t>
  </si>
  <si>
    <t>ЗДО №11 (ясла-садок) - виготовлення ПКД на капітальний ремонт системи опалення</t>
  </si>
  <si>
    <t xml:space="preserve"> Департамент фінансів, бюджету та аудиту</t>
  </si>
  <si>
    <t>Департамент молоді та спорту</t>
  </si>
  <si>
    <t>КЗ "Центр культури "Княгининок" - придбання металевої сферичної конструкції (креативна 3D сцена) у с. Сирники</t>
  </si>
  <si>
    <t>КЗ "Центр культури "Княгининок" - придбання металевої сферичної конструкції (креативна 3D сцена) у с. Сирники (депутат Курілін І. А.)</t>
  </si>
  <si>
    <t>1217330</t>
  </si>
  <si>
    <t>Будівництво інших об'єктів комунальної власності</t>
  </si>
  <si>
    <t>Капітальний ремонт автентичних вхідних дверей будинків комунальної власності</t>
  </si>
  <si>
    <t xml:space="preserve">Реалізація проєкту "Урбан-парк "Молодіжний" (депутат Бондар В.О.) </t>
  </si>
  <si>
    <t xml:space="preserve">Реалізація проєкту "Урбан-парк "Молодіжний") (депутат Тарасюк О.М.) </t>
  </si>
  <si>
    <t xml:space="preserve">Реалізація проєкту "Урбан-парк "Молодіжний" (депутат Лєщинська О.П.) </t>
  </si>
  <si>
    <t xml:space="preserve">Реалізація проєкту "Урбан-парк "Молодіжний" (депутат Кравчук Р.П.) </t>
  </si>
  <si>
    <t xml:space="preserve">Реалізація проєкту "Урбан-парк "Молодіжний" (депутат Разумовський А.Р.) </t>
  </si>
  <si>
    <t xml:space="preserve">Реалізація проєкту "Урбан-парк "Молодіжний" (депутат Шкльода К.О.) </t>
  </si>
  <si>
    <t xml:space="preserve">Реалізація проєкту "Урбан-парк "Молодіжний" (депутат Майборода В.М.) </t>
  </si>
  <si>
    <t xml:space="preserve">Реалізація проєкту "Урбан-парк "Молодіжний" (депутат Безпятко Ю.В.) </t>
  </si>
  <si>
    <t xml:space="preserve">Реалізація проєкту "Урбан-парк "Молодіжний" (депутат Дацюк Ю.М.) </t>
  </si>
  <si>
    <t>Встановленням камер відеоспостереження у с. Княгининок (програма "Безпечне місто Луцьк")</t>
  </si>
  <si>
    <t xml:space="preserve">КП "Луцькводоканал" - реконструкція мереж водопостачання та запірно- регулювальної арматури, в тому числі погашення заборгованості </t>
  </si>
  <si>
    <t xml:space="preserve">КП "Луцькводоканал" - реконструкція мереж водовідведення, в тому числі погашення заборгованості </t>
  </si>
  <si>
    <t>0540</t>
  </si>
  <si>
    <t>Інша діяльність у сфері екології та охорони природних ресурсів</t>
  </si>
  <si>
    <t>Реконструкція та відновлення водойми на території с. Прилуцьке  Луцького району Волинської області (в т.ч. розроблення проєктно-кошторисної документації) (співфінансування до субвенції з місцевого бюджету на здійснення природоохоронних заходів)</t>
  </si>
  <si>
    <t xml:space="preserve">ДКП "Луцьктепло" - придбання  вантажних автомобільних засобів </t>
  </si>
  <si>
    <t xml:space="preserve">ДКП "Луцьктепло" - формування електронної карти, створення основних мереж ТОВ "НП РІКОМ" </t>
  </si>
  <si>
    <t xml:space="preserve">ДКП "Луцьктепло" - капітальний ремонт теплових мереж міста Луцька </t>
  </si>
  <si>
    <t>Реконструкція мереж зовнішнього освітлення на вул. Набережна (від перехрестя з вул. Ковельська до перехрестя з вул. Шевченка) в м. Луцьку</t>
  </si>
  <si>
    <t>КП «Луцька міська дитяча поліклініка» - капітальний ремонт кабінетів першого поверху приміщення відокремлоного підрозділу КП "Луцька міська дитяча поліклініка" за адресою: м. Луцьк, пр. Волі,3а</t>
  </si>
  <si>
    <t xml:space="preserve">Директор департаменту </t>
  </si>
  <si>
    <t>ДКП "Луцьктепло" - сплата місцевого внеску згідно умов кредитного договору з ЄБРР</t>
  </si>
  <si>
    <t>1218330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</si>
  <si>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</si>
  <si>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0617363</t>
  </si>
  <si>
    <t>Придбання мультимедійного обладнання для потреб комунального закладу “Луцька загальноосвітня школа І—ІІІ ступенів № 19 Луцької міської ради Волинської області” за адресою: Волинська обл., м.Луцьк, вул.Ветеранів, буд. 5 (Субвенція з державного бюджету місцевим бюджетам на здійснення заходів щодо соціально-економічного розвитку окремих територій)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</si>
  <si>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</si>
  <si>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площі Героїв Майдану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</si>
  <si>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меморіальної дошки Почесному громадянину м.Луцька, колишньому міському голові Кривицькому А.Ф.</t>
  </si>
  <si>
    <t>Департамент освіти</t>
  </si>
  <si>
    <t>КП "Луцький Спецкомбінат" (придбання техніки)</t>
  </si>
  <si>
    <t xml:space="preserve">Придбання та встановлення ігрового комплексу за адресою пр. Соборності, 33 (депутат Козлюк О.Є.)
</t>
  </si>
  <si>
    <t>Реалізація проєкту "Урбан-парк "Молодіжний"</t>
  </si>
  <si>
    <t xml:space="preserve">Придбання та встановлення обладнання дитячого майданчика  за адресою вул. Кравчука, 11б (депутат Козлюк О.Є.)
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</si>
  <si>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</si>
  <si>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</si>
  <si>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</si>
  <si>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</si>
  <si>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</si>
  <si>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</si>
  <si>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</si>
  <si>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Придбання комп'ютерної техніки для ЗЗСО</t>
  </si>
  <si>
    <t>Придбання комп'ютерної техніки для КЗ "Луцький НРЦ"</t>
  </si>
  <si>
    <t>КЗ ЗСО "Прилуцький ліцей №29" - придбання інтерактивної дошки (депутат Безпятко Ю.В.)</t>
  </si>
  <si>
    <t>0712010</t>
  </si>
  <si>
    <t>0731</t>
  </si>
  <si>
    <t>Багатопрофільна стаціонарна медична допомога населенню</t>
  </si>
  <si>
    <t>Капітальний ремонт контейнерного майданчика для збору ТПВ по вул. Кравчука, 34 (депутат Наход М.А.)</t>
  </si>
  <si>
    <t>0813221</t>
  </si>
  <si>
    <t>3221</t>
  </si>
  <si>
    <t>Грошова компенсація за належні для отримання жилі приміщення для сімей осіб, визначених абзацами 5-8 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</si>
  <si>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Капітальний ремонт фасаду комунального закладу «Луцька гімназія № 4 імені Модеста Левицького Луцької міської ради Волинської області» на пр. Волі, 25 у м. Луцьку з метою створення нового освітнього простору (Залишки освітньої субвенції з державного бюджету місцевим бюджетам у 2021 році)
</t>
  </si>
  <si>
    <t xml:space="preserve">Реалізація проєкту "Урбан-парк "Молодіжний" (депутат Курілін І.А.) </t>
  </si>
  <si>
    <t xml:space="preserve">Реалізація проєкту "Урбан-парк "Молодіжний" (депутат Дуда М.Г.) 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</si>
  <si>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</si>
  <si>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</si>
  <si>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НВК ЗОШ І-ІІ ступенів №24-технологічний ліцей -  капітальний ремонт вентиляції спортзалу</t>
  </si>
  <si>
    <t>Придбання музичних інструментів для клубу с. Озерце</t>
  </si>
  <si>
    <t>Реконструкція мереж новорічної ілюмінації</t>
  </si>
  <si>
    <t>0617325</t>
  </si>
  <si>
    <t>Будівництво споруд, установ та закладів фізичної культури та спорту</t>
  </si>
  <si>
    <t>КП "Медичне об'єднання Луцької міської територіальної громади" - придбання 32-сканного спірального комп'ютерного томографа</t>
  </si>
  <si>
    <t xml:space="preserve">Придбання дитячого обладнання за адресою вул. Дубнівська, 12 (депутат Шкітер Т.І.)
</t>
  </si>
  <si>
    <t>Капітальний ремонт фасадів житлових будинків</t>
  </si>
  <si>
    <t>Придбання дитячого обладнання</t>
  </si>
  <si>
    <t>Капітальний ремонт елементів благоустрою спортивного майданчика в с. Жидичин, вул. Богдана Хмельницького, 1</t>
  </si>
  <si>
    <t>Придбання пляжних кабін</t>
  </si>
  <si>
    <t xml:space="preserve">Реалізація проєкту "Урбан-парк "Молодіжний" (депутат Степанюк О.М.) </t>
  </si>
  <si>
    <t xml:space="preserve">Реалізація проєкту "Урбан-парк "Молодіжний" (депутат Ткачук Є.Є.) </t>
  </si>
  <si>
    <t>Лілія ЄЛОВА</t>
  </si>
  <si>
    <t>Коригування проєктно-кошторисної документації  "Реконструкція комунального закладу "Луцька загальноосвітня школа І-ІІІ ступенів №13" на вул. Чернишевського, 29 в м. Луцьку Волинської області</t>
  </si>
  <si>
    <t>Придбання інтерактивної панелі для потреб комунального закладу «Луцька загальноосвітня школа І—ІІІ ступенів №19 Луцької міської ради Волинської області» за адресою: Волинська обл., м. Луцьк, вул. Ветеранів, буд. 5  (Субвенція з державного бюджету місцевим бюджетам на здійснення заходів щодо соціально-економічного розвитку окремих територій)</t>
  </si>
  <si>
    <t>Капітальний ремонт площі Героїв Майдану в м. Луцьку 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</si>
  <si>
    <t xml:space="preserve">Капітальний ремонт внутрішньобудинкових електромереж адмінприміщення департаменту по вул. Б.Хмельницького, 40а </t>
  </si>
  <si>
    <t>Капітальний ремонт скверу біля навчально-виховного комплексу № 26 на вул. Кравчука в м. Луцьку  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</si>
  <si>
    <t>Реконструкція полігону ТПВ з розширення</t>
  </si>
  <si>
    <t xml:space="preserve">КЗ ЗСО "Княгининівський ліцей №34" - придбання електросковороди </t>
  </si>
  <si>
    <t>Капітальний ремонт покрівель житлових будинків</t>
  </si>
  <si>
    <t>Капітальний ремонт покрівлі житлового будинку  по вул. Львівська, 63</t>
  </si>
  <si>
    <t>КП «Медичний центр реабілітації учасників бойових дій Луцької міської територіальної громади" - придбання апарату для надягання бахіл (депутат Гнетньов І.В.)</t>
  </si>
  <si>
    <t>0712090</t>
  </si>
  <si>
    <t>0722</t>
  </si>
  <si>
    <t>Спеціалізована амбулаторно-поліклінічна допомога населенню</t>
  </si>
  <si>
    <t>0611222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</si>
  <si>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</si>
  <si>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>Капітальний ремонт скверів</t>
  </si>
  <si>
    <t>НВК Гімназія №14 - виготовлення проєктно-кошторисної документації на капітальний ремонт огорожі</t>
  </si>
  <si>
    <r>
      <t>Капітальний ремонт пішохідної зони на бульварі Дружби народів  (</t>
    </r>
    <r>
      <rPr>
        <i/>
        <sz val="14"/>
        <rFont val="Times New Roman"/>
        <family val="1"/>
        <charset val="204"/>
      </rPr>
      <t>бюджет участі)</t>
    </r>
  </si>
  <si>
    <t>0816083</t>
  </si>
  <si>
    <t xml:space="preserve">Субвенція з місцевого бюджету на проєктні,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 </t>
  </si>
  <si>
    <t>Проєктні,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</si>
  <si>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 xml:space="preserve">ДПТНЗ "Луцьке вище професійне училище" - придбання техніки, обладнання, матеріалів та устаткування (субвенція з державного бюджету місцевим бюджетам на створення навчально-практичних центрів сучасної професійної (професійно-технічної) освіти) </t>
  </si>
  <si>
    <r>
      <t>Шкільна бібліотека НВК №26 - простір особистісного розвитку дитини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</si>
  <si>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Центральна бібліотека м. Луцька - капітальний ремонт приміщення (заміна вікон)</t>
  </si>
  <si>
    <t xml:space="preserve">КП "Луцький клінічний пологовий будинок" - придбання медичного  обладнання для діагностики та лікування новонароджених </t>
  </si>
  <si>
    <t xml:space="preserve">КП "Медичне об'єднання Луцької міської територіальної громади" - забезпечення централізованою подачею кисню ліжкового фонду закладів охорони здоров’я, які надають стаціонарну медичну допомогу пацієнтам з гострою респіраторною хворобою COVID-19, спричиненою коронавірусом SARS-CoV-2 (субвенція з державного бюджету місцевим бюджетам на здійснення підтримки окремих закладів та заходів у системі охорони здоров’я на 2021 рік)
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</si>
  <si>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</si>
  <si>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 xml:space="preserve">Придбання та встановлення міні скульптур кликунів </t>
  </si>
  <si>
    <t>0217622</t>
  </si>
  <si>
    <t>7622</t>
  </si>
  <si>
    <t>Реалізація програм і заходів в галузі туризму та курортів</t>
  </si>
  <si>
    <t>КЗ "СДЮШОР плавання ЛМР" - виготовлення проєктно-кошторисної документації на реконструкцію будівлі басейну</t>
  </si>
  <si>
    <t>Придбання дитячого обладнання для дитячих майданчиків с. Забороль (депутат Каньовська Л.С.)</t>
  </si>
  <si>
    <t>Придбання та встановлення елементів дитячого обладнання за адресою вул. Кравчука, 16 – 18 (депутат Тарасюк О.М.)</t>
  </si>
  <si>
    <t>КП "Ласка" - придбання ветеринарної клітки для тварин (депутат Руднік О.П.)</t>
  </si>
  <si>
    <t>Придбання та встановлення спортивного комплексу за адресою вул.Чорновола, 6 (депутат Шкльода К.О.)</t>
  </si>
  <si>
    <t>Придбання книжкової продукції для бібліотеки філії № 9  (вул.Потебні,52,а) (депутат Яручик М.О.)</t>
  </si>
  <si>
    <t>Придбання дитячого обладнання (депутат Дуда М.Г.)</t>
  </si>
  <si>
    <t xml:space="preserve">Будівництво світлофорного об’єкту по вул. Окружній </t>
  </si>
  <si>
    <t xml:space="preserve">КЗ "ДЮСШ № 3 Луцької міської ради" - виготовлення проєктно-кошторисної документації на реконструкцію будівлі </t>
  </si>
  <si>
    <t>КП "Ласка" - придбання опромінювача (депутат Малютіна В.А.)</t>
  </si>
  <si>
    <t>1011080</t>
  </si>
  <si>
    <t>0960</t>
  </si>
  <si>
    <t>Надання спеціальної освіти мистецькими школами</t>
  </si>
  <si>
    <t xml:space="preserve">КЗ "Луцька музична школа №1 імені Фридерика Шопена" - придбання музичних інструментів та цифрового фортепіано </t>
  </si>
  <si>
    <t xml:space="preserve">КЗ «Княгининівська школа мистецтв» на придбання музичних інструментів та цифрового фортепіано </t>
  </si>
  <si>
    <t xml:space="preserve">КЗ «Луцька художня школа» на придбання комп’ютерної техніки </t>
  </si>
  <si>
    <t>ЗДО №19 - придбання електросковороди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</si>
  <si>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</si>
  <si>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</si>
  <si>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</si>
  <si>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</si>
  <si>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 xml:space="preserve">КП "Луцька міська дитяча поліклініка" - капітальний ремонт хірургічного кабінету у відділенні стоматології за адресою: м.Луцьк, проспект Волі, 3а </t>
  </si>
  <si>
    <t xml:space="preserve">КП "Луцька міська дитяча поліклініка" - капітальний ремонт покрівлі за адресою: м. Луцьк, проспект Волі, 3а  </t>
  </si>
  <si>
    <t xml:space="preserve">Будівництво нової мережі вуличного освітлення на вул. Молодіжній (від вул. Глушець до будинку 33а на вул. Братковського) </t>
  </si>
  <si>
    <t xml:space="preserve">Капітальний ремонт частини приміщень територіального центру соціального обслуговування (надання соціальних послуг) на вул. Данила Галицького,18 </t>
  </si>
  <si>
    <t>1517323</t>
  </si>
  <si>
    <t>Будівництво установ та закладів соціальної сфери</t>
  </si>
  <si>
    <t>ЛСКАП "Луцькспецкомунтранс" (придбання техніки)</t>
  </si>
  <si>
    <t>Придбання проектора для КМЦ "Красне" (депутат Шкльода К.О.)</t>
  </si>
  <si>
    <t>до додатку 5 рішення</t>
  </si>
  <si>
    <t>Рішення міської ради від 27.10.2021 №20/22</t>
  </si>
  <si>
    <t>0717363</t>
  </si>
  <si>
    <t>Придбання спортивного обладнання для с. Забороль (депутат Каньовська Л.С.)</t>
  </si>
  <si>
    <t>Капітальний ремонт світлофорного об’єкта на перехресті вул. Львівська - Потебні</t>
  </si>
  <si>
    <t>Придбання телевізорів та оргтехніки у комунальний заклад “Луцька загальноосвітня школа І—ІІІ ступенів № 2 Луцької міської ради Волинської області” (Субвенція з державного бюджету місцевим бюджетам на здійснення заходів щодо соціально-економічного розвитку окремих територій)</t>
  </si>
  <si>
    <t>Закупівля інтерактивного обладнання для комунального закладу “Луцька загальноосвітня школа І—ІІІ ступенів № 13 Луцької міської ради” вул. Чернишевського, 29, м. Луцьк,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</si>
  <si>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робототехніки (роботів-лего та ресурсних наборів) для Луцького ліцею   № 27 Луцької міської ради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</si>
  <si>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сценічних костюмів для колективів художньої самодіяльності Луцького ліцею № 27 Луцької міської ради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</si>
  <si>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медичного обладнання, а саме: цифрового панорамного рентген - апарату для КП “Луцька міська клінічна стоматологічна поліклініка” за адресою: пр. Волі, 39, м. Луцьк Волинської області  (Субвенція з державного бюджету місцевим бюджетам на здійснення заходів щодо соціально-економічного розвитку окремих територій)</t>
  </si>
  <si>
    <t>Реалізація проєкту «Урбан-парк "Молодіжний (Субвенція з державного бюджету місцевим бюджетам на здійснення заходів щодо соціально-економічного розвитку окремих територій)</t>
  </si>
  <si>
    <t>Реконструкція ЗОШ І—ІІІ ступенів на вул. Володимирській, 47а в с. Забороль Луцького району Волинської області (коригування)(Субвенція з державного бюджету місцевим бюджетам на здійснення заходів щодо соціально-економічного розвитку окремих територій)</t>
  </si>
  <si>
    <t>1218741</t>
  </si>
  <si>
    <t>Заходи із запобігання та ліквідації наслідків надзвичайної ситуації у бівлі або споруді житлового призначення за рахунок коштів резервного фонду місцевого бюджету</t>
  </si>
  <si>
    <t>Капітальний ремонт електрощитової в житловому будинку по вул. Гулака-Артемовського, 21 в м. Луцьку</t>
  </si>
  <si>
    <t>ДПЗОВ "Ровесник" - придбання пароконвекційної печі і тістомісильної машини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</si>
</sst>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* _-#,##0&quot;р.&quot;;* \-#,##0&quot;р.&quot;;* _-&quot;-&quot;&quot;р.&quot;;@"/>
    <numFmt numFmtId="167" formatCode="0&quot;  &quot;"/>
  </numFmts>
  <fonts count="4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5"/>
      <name val="Times New Roman"/>
      <family val="1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Calibri"/>
      <family val="2"/>
      <charset val="204"/>
    </font>
    <font>
      <sz val="8"/>
      <name val="Times New Roman"/>
      <family val="1"/>
      <charset val="204"/>
    </font>
    <font>
      <i/>
      <sz val="14"/>
      <name val="Times New Roman"/>
      <family val="1"/>
      <charset val="204"/>
    </font>
    <font>
      <sz val="13.5"/>
      <name val="Times New Roman"/>
      <family val="1"/>
      <charset val="204"/>
    </font>
    <font>
      <b/>
      <sz val="11"/>
      <name val="Calibri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8" fillId="0" borderId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3" applyNumberFormat="0" applyFill="0" applyAlignment="0" applyProtection="0"/>
    <xf numFmtId="0" fontId="10" fillId="21" borderId="4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4" fillId="0" borderId="0"/>
    <xf numFmtId="0" fontId="18" fillId="0" borderId="0"/>
    <xf numFmtId="0" fontId="21" fillId="0" borderId="0"/>
    <xf numFmtId="0" fontId="18" fillId="0" borderId="0"/>
    <xf numFmtId="0" fontId="4" fillId="0" borderId="0"/>
    <xf numFmtId="0" fontId="2" fillId="0" borderId="0"/>
    <xf numFmtId="0" fontId="2" fillId="0" borderId="0"/>
    <xf numFmtId="0" fontId="18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15" fillId="0" borderId="6" applyNumberFormat="0" applyFill="0" applyAlignment="0" applyProtection="0"/>
    <xf numFmtId="0" fontId="19" fillId="0" borderId="0"/>
    <xf numFmtId="0" fontId="16" fillId="0" borderId="0" applyNumberFormat="0" applyFill="0" applyBorder="0" applyAlignment="0" applyProtection="0"/>
    <xf numFmtId="166" fontId="22" fillId="0" borderId="0" applyFont="0" applyFill="0" applyBorder="0" applyAlignment="0" applyProtection="0"/>
    <xf numFmtId="0" fontId="17" fillId="4" borderId="0" applyNumberFormat="0" applyBorder="0" applyAlignment="0" applyProtection="0"/>
  </cellStyleXfs>
  <cellXfs count="210">
    <xf numFmtId="0" fontId="0" fillId="0" borderId="0" xfId="0"/>
    <xf numFmtId="0" fontId="25" fillId="0" borderId="0" xfId="0" applyFont="1" applyFill="1" applyBorder="1" applyAlignment="1">
      <alignment horizontal="right"/>
    </xf>
    <xf numFmtId="0" fontId="25" fillId="0" borderId="0" xfId="0" applyFont="1" applyFill="1" applyBorder="1"/>
    <xf numFmtId="0" fontId="27" fillId="0" borderId="0" xfId="0" applyFont="1" applyFill="1"/>
    <xf numFmtId="0" fontId="25" fillId="0" borderId="0" xfId="0" applyFont="1" applyFill="1" applyBorder="1" applyAlignment="1">
      <alignment horizontal="right" wrapText="1"/>
    </xf>
    <xf numFmtId="0" fontId="25" fillId="0" borderId="0" xfId="0" applyFont="1" applyFill="1" applyBorder="1" applyAlignment="1">
      <alignment wrapText="1"/>
    </xf>
    <xf numFmtId="0" fontId="25" fillId="0" borderId="0" xfId="0" applyFont="1" applyFill="1" applyBorder="1" applyAlignment="1">
      <alignment horizontal="righ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3" fontId="27" fillId="0" borderId="0" xfId="0" applyNumberFormat="1" applyFont="1" applyFill="1"/>
    <xf numFmtId="0" fontId="24" fillId="0" borderId="7" xfId="0" applyFont="1" applyFill="1" applyBorder="1"/>
    <xf numFmtId="0" fontId="24" fillId="0" borderId="8" xfId="0" applyFont="1" applyFill="1" applyBorder="1" applyAlignment="1">
      <alignment wrapText="1"/>
    </xf>
    <xf numFmtId="0" fontId="24" fillId="0" borderId="7" xfId="0" applyFont="1" applyFill="1" applyBorder="1" applyAlignment="1">
      <alignment wrapText="1"/>
    </xf>
    <xf numFmtId="0" fontId="26" fillId="0" borderId="0" xfId="53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27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/>
    </xf>
    <xf numFmtId="0" fontId="24" fillId="0" borderId="0" xfId="53" applyFont="1" applyFill="1" applyAlignment="1">
      <alignment horizontal="center"/>
    </xf>
    <xf numFmtId="0" fontId="29" fillId="0" borderId="0" xfId="0" applyFont="1" applyFill="1" applyBorder="1" applyAlignment="1">
      <alignment horizontal="center" vertical="center" wrapText="1"/>
    </xf>
    <xf numFmtId="164" fontId="25" fillId="0" borderId="0" xfId="0" applyNumberFormat="1" applyFont="1" applyFill="1" applyBorder="1" applyAlignment="1">
      <alignment horizontal="center"/>
    </xf>
    <xf numFmtId="0" fontId="42" fillId="0" borderId="7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49" fontId="31" fillId="0" borderId="7" xfId="0" applyNumberFormat="1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164" fontId="25" fillId="0" borderId="7" xfId="0" applyNumberFormat="1" applyFont="1" applyFill="1" applyBorder="1" applyAlignment="1">
      <alignment horizontal="center"/>
    </xf>
    <xf numFmtId="164" fontId="29" fillId="0" borderId="7" xfId="0" applyNumberFormat="1" applyFont="1" applyFill="1" applyBorder="1" applyAlignment="1">
      <alignment horizontal="center" vertical="center"/>
    </xf>
    <xf numFmtId="49" fontId="34" fillId="0" borderId="7" xfId="0" applyNumberFormat="1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wrapText="1"/>
    </xf>
    <xf numFmtId="0" fontId="31" fillId="0" borderId="7" xfId="0" applyFont="1" applyFill="1" applyBorder="1" applyAlignment="1">
      <alignment horizontal="center" vertical="center"/>
    </xf>
    <xf numFmtId="164" fontId="32" fillId="0" borderId="7" xfId="0" applyNumberFormat="1" applyFont="1" applyFill="1" applyBorder="1" applyAlignment="1">
      <alignment horizontal="center" vertical="center"/>
    </xf>
    <xf numFmtId="0" fontId="36" fillId="0" borderId="7" xfId="0" applyFont="1" applyFill="1" applyBorder="1" applyAlignment="1">
      <alignment horizontal="center"/>
    </xf>
    <xf numFmtId="0" fontId="24" fillId="0" borderId="7" xfId="0" applyFont="1" applyFill="1" applyBorder="1" applyAlignment="1">
      <alignment horizontal="left" wrapText="1"/>
    </xf>
    <xf numFmtId="0" fontId="34" fillId="0" borderId="7" xfId="0" applyFont="1" applyFill="1" applyBorder="1" applyAlignment="1">
      <alignment horizontal="center" vertical="center"/>
    </xf>
    <xf numFmtId="49" fontId="34" fillId="0" borderId="7" xfId="0" applyNumberFormat="1" applyFont="1" applyFill="1" applyBorder="1" applyAlignment="1">
      <alignment horizontal="center" vertical="center"/>
    </xf>
    <xf numFmtId="0" fontId="27" fillId="0" borderId="7" xfId="0" applyFont="1" applyFill="1" applyBorder="1" applyAlignment="1"/>
    <xf numFmtId="49" fontId="31" fillId="0" borderId="7" xfId="0" applyNumberFormat="1" applyFont="1" applyFill="1" applyBorder="1" applyAlignment="1">
      <alignment horizontal="center" vertical="center"/>
    </xf>
    <xf numFmtId="0" fontId="34" fillId="0" borderId="7" xfId="0" applyNumberFormat="1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/>
    </xf>
    <xf numFmtId="0" fontId="34" fillId="0" borderId="8" xfId="0" applyFont="1" applyFill="1" applyBorder="1" applyAlignment="1">
      <alignment horizontal="center" vertical="center"/>
    </xf>
    <xf numFmtId="49" fontId="34" fillId="0" borderId="8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wrapText="1"/>
    </xf>
    <xf numFmtId="0" fontId="24" fillId="0" borderId="7" xfId="0" applyFont="1" applyFill="1" applyBorder="1" applyAlignment="1">
      <alignment vertical="center" wrapText="1"/>
    </xf>
    <xf numFmtId="0" fontId="24" fillId="0" borderId="7" xfId="0" applyFont="1" applyFill="1" applyBorder="1" applyAlignment="1"/>
    <xf numFmtId="0" fontId="34" fillId="0" borderId="7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center" wrapText="1"/>
    </xf>
    <xf numFmtId="49" fontId="38" fillId="0" borderId="7" xfId="0" applyNumberFormat="1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left" wrapText="1"/>
    </xf>
    <xf numFmtId="0" fontId="33" fillId="0" borderId="7" xfId="0" applyNumberFormat="1" applyFont="1" applyFill="1" applyBorder="1" applyAlignment="1">
      <alignment horizontal="center" vertical="center" wrapText="1"/>
    </xf>
    <xf numFmtId="1" fontId="31" fillId="0" borderId="7" xfId="0" applyNumberFormat="1" applyFont="1" applyFill="1" applyBorder="1" applyAlignment="1">
      <alignment horizontal="center" vertical="center"/>
    </xf>
    <xf numFmtId="0" fontId="33" fillId="0" borderId="7" xfId="0" applyNumberFormat="1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 wrapText="1"/>
    </xf>
    <xf numFmtId="49" fontId="29" fillId="0" borderId="7" xfId="0" applyNumberFormat="1" applyFont="1" applyFill="1" applyBorder="1" applyAlignment="1">
      <alignment horizontal="center" vertical="center" wrapText="1"/>
    </xf>
    <xf numFmtId="0" fontId="39" fillId="0" borderId="8" xfId="0" applyFont="1" applyFill="1" applyBorder="1" applyAlignment="1">
      <alignment wrapText="1"/>
    </xf>
    <xf numFmtId="0" fontId="40" fillId="0" borderId="7" xfId="0" applyFont="1" applyFill="1" applyBorder="1" applyAlignment="1">
      <alignment wrapText="1"/>
    </xf>
    <xf numFmtId="0" fontId="33" fillId="0" borderId="7" xfId="0" applyFont="1" applyFill="1" applyBorder="1" applyAlignment="1">
      <alignment horizontal="center" wrapText="1"/>
    </xf>
    <xf numFmtId="0" fontId="35" fillId="0" borderId="7" xfId="0" applyFont="1" applyFill="1" applyBorder="1"/>
    <xf numFmtId="0" fontId="29" fillId="0" borderId="7" xfId="0" applyFont="1" applyFill="1" applyBorder="1"/>
    <xf numFmtId="0" fontId="29" fillId="0" borderId="8" xfId="0" applyFont="1" applyFill="1" applyBorder="1" applyAlignment="1">
      <alignment horizontal="center"/>
    </xf>
    <xf numFmtId="0" fontId="29" fillId="0" borderId="7" xfId="0" applyFont="1" applyFill="1" applyBorder="1" applyAlignment="1">
      <alignment horizontal="center"/>
    </xf>
    <xf numFmtId="0" fontId="39" fillId="0" borderId="7" xfId="0" applyFont="1" applyFill="1" applyBorder="1" applyAlignment="1">
      <alignment horizontal="left" wrapText="1"/>
    </xf>
    <xf numFmtId="0" fontId="39" fillId="0" borderId="7" xfId="0" applyFont="1" applyFill="1" applyBorder="1" applyAlignment="1">
      <alignment wrapText="1"/>
    </xf>
    <xf numFmtId="0" fontId="29" fillId="0" borderId="7" xfId="0" applyNumberFormat="1" applyFont="1" applyFill="1" applyBorder="1" applyAlignment="1">
      <alignment horizontal="center" vertical="center"/>
    </xf>
    <xf numFmtId="49" fontId="29" fillId="0" borderId="7" xfId="0" applyNumberFormat="1" applyFont="1" applyFill="1" applyBorder="1"/>
    <xf numFmtId="0" fontId="32" fillId="0" borderId="7" xfId="0" applyNumberFormat="1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left" vertical="center" wrapText="1"/>
    </xf>
    <xf numFmtId="0" fontId="26" fillId="0" borderId="7" xfId="0" applyFont="1" applyFill="1" applyBorder="1"/>
    <xf numFmtId="0" fontId="24" fillId="0" borderId="0" xfId="0" applyFont="1" applyFill="1"/>
    <xf numFmtId="0" fontId="23" fillId="0" borderId="0" xfId="0" applyFont="1" applyFill="1"/>
    <xf numFmtId="3" fontId="23" fillId="0" borderId="0" xfId="0" applyNumberFormat="1" applyFont="1" applyFill="1"/>
    <xf numFmtId="4" fontId="40" fillId="0" borderId="0" xfId="0" applyNumberFormat="1" applyFont="1" applyFill="1" applyAlignment="1">
      <alignment horizontal="right"/>
    </xf>
    <xf numFmtId="0" fontId="41" fillId="0" borderId="0" xfId="0" applyFont="1" applyFill="1" applyAlignment="1">
      <alignment horizontal="right"/>
    </xf>
    <xf numFmtId="0" fontId="41" fillId="0" borderId="0" xfId="0" applyFont="1" applyFill="1"/>
    <xf numFmtId="49" fontId="31" fillId="24" borderId="7" xfId="0" applyNumberFormat="1" applyFont="1" applyFill="1" applyBorder="1" applyAlignment="1">
      <alignment horizontal="center" vertical="center" wrapText="1"/>
    </xf>
    <xf numFmtId="165" fontId="32" fillId="24" borderId="7" xfId="0" applyNumberFormat="1" applyFont="1" applyFill="1" applyBorder="1" applyAlignment="1">
      <alignment horizontal="center" vertical="center"/>
    </xf>
    <xf numFmtId="0" fontId="33" fillId="24" borderId="7" xfId="0" applyFont="1" applyFill="1" applyBorder="1" applyAlignment="1">
      <alignment horizontal="center" vertical="center" wrapText="1"/>
    </xf>
    <xf numFmtId="164" fontId="25" fillId="24" borderId="7" xfId="0" applyNumberFormat="1" applyFont="1" applyFill="1" applyBorder="1" applyAlignment="1">
      <alignment horizontal="center"/>
    </xf>
    <xf numFmtId="0" fontId="34" fillId="24" borderId="7" xfId="0" applyFont="1" applyFill="1" applyBorder="1" applyAlignment="1">
      <alignment horizontal="center" vertical="center"/>
    </xf>
    <xf numFmtId="49" fontId="34" fillId="24" borderId="7" xfId="0" applyNumberFormat="1" applyFont="1" applyFill="1" applyBorder="1" applyAlignment="1">
      <alignment horizontal="center" vertical="center"/>
    </xf>
    <xf numFmtId="0" fontId="24" fillId="24" borderId="7" xfId="0" applyFont="1" applyFill="1" applyBorder="1" applyAlignment="1">
      <alignment wrapText="1"/>
    </xf>
    <xf numFmtId="0" fontId="34" fillId="24" borderId="7" xfId="0" applyFont="1" applyFill="1" applyBorder="1" applyAlignment="1">
      <alignment horizontal="center" vertical="center" wrapText="1"/>
    </xf>
    <xf numFmtId="49" fontId="34" fillId="24" borderId="7" xfId="0" applyNumberFormat="1" applyFont="1" applyFill="1" applyBorder="1" applyAlignment="1">
      <alignment horizontal="center" vertical="center" wrapText="1"/>
    </xf>
    <xf numFmtId="0" fontId="24" fillId="24" borderId="7" xfId="0" applyFont="1" applyFill="1" applyBorder="1" applyAlignment="1"/>
    <xf numFmtId="0" fontId="24" fillId="24" borderId="7" xfId="0" applyFont="1" applyFill="1" applyBorder="1"/>
    <xf numFmtId="49" fontId="31" fillId="24" borderId="7" xfId="0" applyNumberFormat="1" applyFont="1" applyFill="1" applyBorder="1" applyAlignment="1">
      <alignment horizontal="center" vertical="center"/>
    </xf>
    <xf numFmtId="0" fontId="34" fillId="24" borderId="7" xfId="0" applyNumberFormat="1" applyFont="1" applyFill="1" applyBorder="1" applyAlignment="1">
      <alignment horizontal="center" vertical="center"/>
    </xf>
    <xf numFmtId="0" fontId="33" fillId="24" borderId="7" xfId="0" applyNumberFormat="1" applyFont="1" applyFill="1" applyBorder="1" applyAlignment="1">
      <alignment horizontal="center" vertical="center" wrapText="1"/>
    </xf>
    <xf numFmtId="1" fontId="31" fillId="24" borderId="7" xfId="0" applyNumberFormat="1" applyFont="1" applyFill="1" applyBorder="1" applyAlignment="1">
      <alignment horizontal="center" vertical="center"/>
    </xf>
    <xf numFmtId="0" fontId="29" fillId="24" borderId="7" xfId="0" applyFont="1" applyFill="1" applyBorder="1" applyAlignment="1">
      <alignment horizontal="center" vertical="center" wrapText="1"/>
    </xf>
    <xf numFmtId="49" fontId="29" fillId="24" borderId="7" xfId="0" applyNumberFormat="1" applyFont="1" applyFill="1" applyBorder="1" applyAlignment="1">
      <alignment horizontal="center" vertical="center" wrapText="1"/>
    </xf>
    <xf numFmtId="0" fontId="29" fillId="24" borderId="7" xfId="0" applyFont="1" applyFill="1" applyBorder="1"/>
    <xf numFmtId="0" fontId="29" fillId="24" borderId="7" xfId="0" applyFont="1" applyFill="1" applyBorder="1" applyAlignment="1">
      <alignment horizontal="center"/>
    </xf>
    <xf numFmtId="0" fontId="39" fillId="24" borderId="7" xfId="0" applyFont="1" applyFill="1" applyBorder="1" applyAlignment="1">
      <alignment horizontal="left" wrapText="1"/>
    </xf>
    <xf numFmtId="0" fontId="29" fillId="24" borderId="7" xfId="0" applyNumberFormat="1" applyFont="1" applyFill="1" applyBorder="1" applyAlignment="1">
      <alignment horizontal="center" vertical="center"/>
    </xf>
    <xf numFmtId="0" fontId="32" fillId="24" borderId="7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wrapText="1"/>
    </xf>
    <xf numFmtId="0" fontId="24" fillId="0" borderId="7" xfId="0" applyFont="1" applyBorder="1"/>
    <xf numFmtId="49" fontId="31" fillId="0" borderId="7" xfId="0" applyNumberFormat="1" applyFont="1" applyBorder="1" applyAlignment="1">
      <alignment horizontal="center" vertical="center" wrapText="1"/>
    </xf>
    <xf numFmtId="0" fontId="24" fillId="0" borderId="7" xfId="0" applyFont="1" applyBorder="1" applyAlignment="1">
      <alignment wrapText="1"/>
    </xf>
    <xf numFmtId="1" fontId="31" fillId="0" borderId="7" xfId="0" applyNumberFormat="1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 wrapText="1"/>
    </xf>
    <xf numFmtId="49" fontId="34" fillId="0" borderId="7" xfId="0" applyNumberFormat="1" applyFont="1" applyBorder="1" applyAlignment="1">
      <alignment horizontal="center" vertical="center" wrapText="1"/>
    </xf>
    <xf numFmtId="0" fontId="27" fillId="26" borderId="0" xfId="0" applyFont="1" applyFill="1" applyAlignment="1">
      <alignment horizontal="right"/>
    </xf>
    <xf numFmtId="0" fontId="27" fillId="26" borderId="0" xfId="0" applyFont="1" applyFill="1"/>
    <xf numFmtId="49" fontId="34" fillId="25" borderId="7" xfId="0" applyNumberFormat="1" applyFont="1" applyFill="1" applyBorder="1" applyAlignment="1">
      <alignment horizontal="center" vertical="center" wrapText="1"/>
    </xf>
    <xf numFmtId="0" fontId="34" fillId="25" borderId="7" xfId="0" applyFont="1" applyFill="1" applyBorder="1" applyAlignment="1">
      <alignment horizontal="center" vertical="center"/>
    </xf>
    <xf numFmtId="0" fontId="24" fillId="0" borderId="0" xfId="0" applyFont="1"/>
    <xf numFmtId="0" fontId="35" fillId="0" borderId="0" xfId="0" applyFont="1" applyAlignment="1">
      <alignment wrapText="1"/>
    </xf>
    <xf numFmtId="0" fontId="24" fillId="26" borderId="7" xfId="0" applyFont="1" applyFill="1" applyBorder="1" applyAlignment="1">
      <alignment wrapText="1"/>
    </xf>
    <xf numFmtId="0" fontId="34" fillId="0" borderId="9" xfId="0" applyFont="1" applyFill="1" applyBorder="1" applyAlignment="1">
      <alignment horizontal="center" vertical="center"/>
    </xf>
    <xf numFmtId="49" fontId="34" fillId="0" borderId="9" xfId="0" applyNumberFormat="1" applyFont="1" applyFill="1" applyBorder="1" applyAlignment="1">
      <alignment horizontal="center" vertical="center"/>
    </xf>
    <xf numFmtId="0" fontId="35" fillId="0" borderId="7" xfId="0" applyFont="1" applyBorder="1" applyAlignment="1">
      <alignment wrapText="1"/>
    </xf>
    <xf numFmtId="49" fontId="31" fillId="25" borderId="7" xfId="0" applyNumberFormat="1" applyFont="1" applyFill="1" applyBorder="1" applyAlignment="1">
      <alignment horizontal="center" vertical="center"/>
    </xf>
    <xf numFmtId="49" fontId="34" fillId="25" borderId="7" xfId="0" applyNumberFormat="1" applyFont="1" applyFill="1" applyBorder="1" applyAlignment="1">
      <alignment horizontal="center" vertical="center"/>
    </xf>
    <xf numFmtId="0" fontId="24" fillId="25" borderId="7" xfId="0" applyFont="1" applyFill="1" applyBorder="1" applyAlignment="1">
      <alignment horizontal="left" wrapText="1"/>
    </xf>
    <xf numFmtId="0" fontId="24" fillId="0" borderId="7" xfId="0" applyFont="1" applyBorder="1" applyAlignment="1">
      <alignment horizontal="left" wrapText="1"/>
    </xf>
    <xf numFmtId="49" fontId="34" fillId="0" borderId="8" xfId="0" applyNumberFormat="1" applyFont="1" applyBorder="1" applyAlignment="1">
      <alignment horizontal="center" vertical="center" wrapText="1"/>
    </xf>
    <xf numFmtId="0" fontId="24" fillId="26" borderId="8" xfId="0" applyFont="1" applyFill="1" applyBorder="1" applyAlignment="1">
      <alignment horizontal="left" wrapText="1"/>
    </xf>
    <xf numFmtId="0" fontId="24" fillId="0" borderId="9" xfId="0" applyFont="1" applyBorder="1" applyAlignment="1">
      <alignment horizontal="left" wrapText="1"/>
    </xf>
    <xf numFmtId="49" fontId="24" fillId="0" borderId="7" xfId="0" applyNumberFormat="1" applyFont="1" applyBorder="1" applyAlignment="1">
      <alignment wrapText="1"/>
    </xf>
    <xf numFmtId="0" fontId="29" fillId="0" borderId="7" xfId="0" applyFont="1" applyBorder="1" applyAlignment="1">
      <alignment horizontal="center" vertical="center" wrapText="1"/>
    </xf>
    <xf numFmtId="49" fontId="29" fillId="0" borderId="7" xfId="0" applyNumberFormat="1" applyFont="1" applyBorder="1" applyAlignment="1">
      <alignment horizontal="center" vertical="center" wrapText="1"/>
    </xf>
    <xf numFmtId="0" fontId="35" fillId="0" borderId="7" xfId="0" applyFont="1" applyBorder="1" applyAlignment="1">
      <alignment horizontal="left" wrapText="1"/>
    </xf>
    <xf numFmtId="49" fontId="35" fillId="0" borderId="7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wrapText="1"/>
    </xf>
    <xf numFmtId="0" fontId="37" fillId="0" borderId="7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49" fontId="31" fillId="25" borderId="7" xfId="0" applyNumberFormat="1" applyFont="1" applyFill="1" applyBorder="1" applyAlignment="1">
      <alignment horizontal="center" vertical="center" wrapText="1"/>
    </xf>
    <xf numFmtId="0" fontId="35" fillId="25" borderId="7" xfId="0" applyFont="1" applyFill="1" applyBorder="1" applyAlignment="1">
      <alignment wrapText="1"/>
    </xf>
    <xf numFmtId="0" fontId="33" fillId="0" borderId="7" xfId="0" applyFont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left" wrapText="1"/>
    </xf>
    <xf numFmtId="49" fontId="31" fillId="0" borderId="9" xfId="0" applyNumberFormat="1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center" vertical="center"/>
    </xf>
    <xf numFmtId="49" fontId="34" fillId="0" borderId="7" xfId="0" applyNumberFormat="1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164" fontId="24" fillId="0" borderId="7" xfId="0" applyNumberFormat="1" applyFont="1" applyBorder="1" applyAlignment="1">
      <alignment horizontal="left"/>
    </xf>
    <xf numFmtId="0" fontId="24" fillId="0" borderId="7" xfId="0" applyFont="1" applyBorder="1" applyAlignment="1"/>
    <xf numFmtId="0" fontId="31" fillId="0" borderId="7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49" fontId="31" fillId="0" borderId="7" xfId="0" applyNumberFormat="1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35" fillId="0" borderId="7" xfId="0" applyFont="1" applyBorder="1"/>
    <xf numFmtId="0" fontId="29" fillId="0" borderId="7" xfId="0" applyFont="1" applyBorder="1"/>
    <xf numFmtId="2" fontId="24" fillId="0" borderId="7" xfId="0" applyNumberFormat="1" applyFont="1" applyBorder="1" applyAlignment="1">
      <alignment wrapText="1"/>
    </xf>
    <xf numFmtId="0" fontId="24" fillId="0" borderId="9" xfId="0" applyFont="1" applyBorder="1" applyAlignment="1">
      <alignment wrapText="1"/>
    </xf>
    <xf numFmtId="0" fontId="35" fillId="0" borderId="9" xfId="0" applyFont="1" applyBorder="1"/>
    <xf numFmtId="0" fontId="29" fillId="0" borderId="9" xfId="0" applyFont="1" applyBorder="1"/>
    <xf numFmtId="0" fontId="24" fillId="0" borderId="9" xfId="0" applyFont="1" applyFill="1" applyBorder="1" applyAlignment="1">
      <alignment wrapText="1"/>
    </xf>
    <xf numFmtId="0" fontId="24" fillId="0" borderId="7" xfId="0" applyFont="1" applyBorder="1" applyAlignment="1">
      <alignment horizontal="left" vertical="center" wrapText="1"/>
    </xf>
    <xf numFmtId="0" fontId="33" fillId="26" borderId="7" xfId="0" applyNumberFormat="1" applyFont="1" applyFill="1" applyBorder="1" applyAlignment="1">
      <alignment horizontal="center" vertical="center" wrapText="1"/>
    </xf>
    <xf numFmtId="49" fontId="33" fillId="24" borderId="7" xfId="0" applyNumberFormat="1" applyFont="1" applyFill="1" applyBorder="1" applyAlignment="1">
      <alignment horizontal="center" vertical="center" wrapText="1"/>
    </xf>
    <xf numFmtId="0" fontId="29" fillId="0" borderId="8" xfId="0" applyFont="1" applyBorder="1"/>
    <xf numFmtId="0" fontId="44" fillId="0" borderId="7" xfId="0" applyFont="1" applyBorder="1" applyAlignment="1">
      <alignment wrapText="1"/>
    </xf>
    <xf numFmtId="49" fontId="29" fillId="0" borderId="7" xfId="0" applyNumberFormat="1" applyFont="1" applyBorder="1" applyAlignment="1">
      <alignment horizontal="center" vertical="center"/>
    </xf>
    <xf numFmtId="49" fontId="31" fillId="26" borderId="7" xfId="0" applyNumberFormat="1" applyFont="1" applyFill="1" applyBorder="1" applyAlignment="1">
      <alignment horizontal="center" vertical="center" wrapText="1"/>
    </xf>
    <xf numFmtId="0" fontId="34" fillId="26" borderId="7" xfId="0" applyFont="1" applyFill="1" applyBorder="1" applyAlignment="1">
      <alignment horizontal="center" vertical="center"/>
    </xf>
    <xf numFmtId="49" fontId="34" fillId="26" borderId="7" xfId="0" applyNumberFormat="1" applyFont="1" applyFill="1" applyBorder="1" applyAlignment="1">
      <alignment horizontal="center" vertical="center"/>
    </xf>
    <xf numFmtId="0" fontId="33" fillId="26" borderId="7" xfId="0" applyFont="1" applyFill="1" applyBorder="1" applyAlignment="1">
      <alignment horizontal="center" vertical="center" wrapText="1"/>
    </xf>
    <xf numFmtId="3" fontId="25" fillId="26" borderId="7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49" fontId="35" fillId="0" borderId="7" xfId="0" applyNumberFormat="1" applyFont="1" applyFill="1" applyBorder="1" applyAlignment="1">
      <alignment horizontal="center" vertical="center"/>
    </xf>
    <xf numFmtId="4" fontId="26" fillId="26" borderId="0" xfId="0" applyNumberFormat="1" applyFont="1" applyFill="1" applyBorder="1"/>
    <xf numFmtId="4" fontId="25" fillId="26" borderId="0" xfId="0" applyNumberFormat="1" applyFont="1" applyFill="1" applyBorder="1" applyAlignment="1">
      <alignment horizontal="center" vertical="center" wrapText="1"/>
    </xf>
    <xf numFmtId="4" fontId="27" fillId="26" borderId="0" xfId="0" applyNumberFormat="1" applyFont="1" applyFill="1"/>
    <xf numFmtId="4" fontId="2" fillId="26" borderId="7" xfId="0" applyNumberFormat="1" applyFont="1" applyFill="1" applyBorder="1" applyAlignment="1">
      <alignment horizontal="center" vertical="center" wrapText="1"/>
    </xf>
    <xf numFmtId="4" fontId="28" fillId="26" borderId="7" xfId="0" applyNumberFormat="1" applyFont="1" applyFill="1" applyBorder="1"/>
    <xf numFmtId="4" fontId="23" fillId="26" borderId="7" xfId="0" applyNumberFormat="1" applyFont="1" applyFill="1" applyBorder="1"/>
    <xf numFmtId="4" fontId="28" fillId="26" borderId="7" xfId="0" applyNumberFormat="1" applyFont="1" applyFill="1" applyBorder="1" applyAlignment="1">
      <alignment wrapText="1"/>
    </xf>
    <xf numFmtId="4" fontId="23" fillId="26" borderId="0" xfId="0" applyNumberFormat="1" applyFont="1" applyFill="1"/>
    <xf numFmtId="4" fontId="40" fillId="26" borderId="0" xfId="0" applyNumberFormat="1" applyFont="1" applyFill="1" applyAlignment="1">
      <alignment horizontal="left" vertical="center" wrapText="1"/>
    </xf>
    <xf numFmtId="4" fontId="24" fillId="26" borderId="0" xfId="0" applyNumberFormat="1" applyFont="1" applyFill="1"/>
    <xf numFmtId="4" fontId="25" fillId="26" borderId="0" xfId="0" applyNumberFormat="1" applyFont="1" applyFill="1" applyBorder="1" applyAlignment="1">
      <alignment wrapText="1"/>
    </xf>
    <xf numFmtId="4" fontId="25" fillId="26" borderId="0" xfId="0" applyNumberFormat="1" applyFont="1" applyFill="1" applyBorder="1" applyAlignment="1">
      <alignment horizontal="right"/>
    </xf>
    <xf numFmtId="49" fontId="31" fillId="0" borderId="9" xfId="0" applyNumberFormat="1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49" fontId="34" fillId="0" borderId="9" xfId="0" applyNumberFormat="1" applyFont="1" applyBorder="1" applyAlignment="1">
      <alignment horizontal="center" vertical="center"/>
    </xf>
    <xf numFmtId="0" fontId="35" fillId="0" borderId="7" xfId="0" applyFont="1" applyFill="1" applyBorder="1" applyAlignment="1">
      <alignment horizontal="justify" wrapText="1"/>
    </xf>
    <xf numFmtId="0" fontId="24" fillId="0" borderId="7" xfId="0" applyFont="1" applyFill="1" applyBorder="1" applyAlignment="1">
      <alignment horizontal="justify" vertical="center" wrapText="1"/>
    </xf>
    <xf numFmtId="0" fontId="24" fillId="0" borderId="8" xfId="0" applyFont="1" applyBorder="1"/>
    <xf numFmtId="0" fontId="25" fillId="0" borderId="7" xfId="0" applyFont="1" applyBorder="1" applyAlignment="1">
      <alignment wrapText="1"/>
    </xf>
    <xf numFmtId="49" fontId="29" fillId="0" borderId="7" xfId="0" applyNumberFormat="1" applyFont="1" applyFill="1" applyBorder="1" applyAlignment="1">
      <alignment horizontal="center" vertical="center"/>
    </xf>
    <xf numFmtId="0" fontId="35" fillId="0" borderId="7" xfId="0" applyNumberFormat="1" applyFont="1" applyBorder="1" applyAlignment="1">
      <alignment horizontal="left" vertical="top" wrapText="1"/>
    </xf>
    <xf numFmtId="4" fontId="23" fillId="0" borderId="7" xfId="0" applyNumberFormat="1" applyFont="1" applyFill="1" applyBorder="1"/>
    <xf numFmtId="0" fontId="35" fillId="0" borderId="7" xfId="0" applyFont="1" applyFill="1" applyBorder="1" applyAlignment="1">
      <alignment vertical="center" wrapText="1"/>
    </xf>
    <xf numFmtId="0" fontId="34" fillId="25" borderId="7" xfId="0" applyFont="1" applyFill="1" applyBorder="1" applyAlignment="1">
      <alignment horizontal="center" vertical="center" wrapText="1"/>
    </xf>
    <xf numFmtId="0" fontId="24" fillId="25" borderId="8" xfId="0" applyFont="1" applyFill="1" applyBorder="1" applyAlignment="1">
      <alignment horizontal="left" wrapText="1"/>
    </xf>
    <xf numFmtId="0" fontId="35" fillId="25" borderId="7" xfId="0" applyFont="1" applyFill="1" applyBorder="1" applyAlignment="1">
      <alignment horizontal="center" vertical="center"/>
    </xf>
    <xf numFmtId="0" fontId="24" fillId="26" borderId="7" xfId="0" applyFont="1" applyFill="1" applyBorder="1"/>
    <xf numFmtId="0" fontId="35" fillId="25" borderId="8" xfId="0" applyFont="1" applyFill="1" applyBorder="1" applyAlignment="1">
      <alignment horizontal="left" wrapText="1"/>
    </xf>
    <xf numFmtId="0" fontId="29" fillId="0" borderId="7" xfId="0" applyFont="1" applyBorder="1" applyAlignment="1">
      <alignment wrapText="1"/>
    </xf>
    <xf numFmtId="4" fontId="2" fillId="0" borderId="7" xfId="0" applyNumberFormat="1" applyFont="1" applyFill="1" applyBorder="1" applyAlignment="1">
      <alignment horizontal="center" vertical="center" wrapText="1"/>
    </xf>
    <xf numFmtId="1" fontId="34" fillId="0" borderId="7" xfId="0" applyNumberFormat="1" applyFont="1" applyBorder="1" applyAlignment="1">
      <alignment horizontal="center" vertical="center" wrapText="1"/>
    </xf>
    <xf numFmtId="0" fontId="44" fillId="0" borderId="7" xfId="0" applyFont="1" applyBorder="1"/>
    <xf numFmtId="4" fontId="27" fillId="0" borderId="0" xfId="0" applyNumberFormat="1" applyFont="1" applyFill="1"/>
    <xf numFmtId="49" fontId="31" fillId="0" borderId="10" xfId="0" applyNumberFormat="1" applyFont="1" applyBorder="1" applyAlignment="1">
      <alignment horizontal="center" vertical="center" wrapText="1"/>
    </xf>
    <xf numFmtId="0" fontId="29" fillId="0" borderId="10" xfId="0" applyFont="1" applyFill="1" applyBorder="1"/>
    <xf numFmtId="0" fontId="33" fillId="0" borderId="10" xfId="0" applyFont="1" applyBorder="1" applyAlignment="1">
      <alignment horizontal="center" vertical="center" wrapText="1"/>
    </xf>
    <xf numFmtId="4" fontId="23" fillId="26" borderId="10" xfId="0" applyNumberFormat="1" applyFont="1" applyFill="1" applyBorder="1"/>
    <xf numFmtId="0" fontId="45" fillId="0" borderId="0" xfId="0" applyFont="1" applyFill="1" applyAlignment="1">
      <alignment horizontal="right"/>
    </xf>
    <xf numFmtId="167" fontId="31" fillId="0" borderId="7" xfId="0" applyNumberFormat="1" applyFont="1" applyBorder="1" applyAlignment="1">
      <alignment horizontal="center" vertical="center"/>
    </xf>
    <xf numFmtId="0" fontId="24" fillId="0" borderId="7" xfId="0" applyNumberFormat="1" applyFont="1" applyBorder="1" applyAlignment="1">
      <alignment horizontal="left" vertical="top" wrapText="1"/>
    </xf>
    <xf numFmtId="0" fontId="24" fillId="0" borderId="7" xfId="0" applyFont="1" applyBorder="1" applyAlignment="1">
      <alignment horizontal="justify"/>
    </xf>
    <xf numFmtId="0" fontId="24" fillId="0" borderId="7" xfId="0" applyFont="1" applyBorder="1" applyAlignment="1">
      <alignment vertical="center" wrapText="1"/>
    </xf>
    <xf numFmtId="0" fontId="35" fillId="0" borderId="0" xfId="0" applyFont="1" applyAlignment="1">
      <alignment vertical="center" wrapText="1"/>
    </xf>
    <xf numFmtId="0" fontId="35" fillId="0" borderId="7" xfId="0" applyFont="1" applyBorder="1" applyAlignment="1">
      <alignment vertical="center" wrapText="1"/>
    </xf>
    <xf numFmtId="0" fontId="40" fillId="0" borderId="0" xfId="0" applyFont="1" applyFill="1" applyBorder="1" applyAlignment="1">
      <alignment horizontal="left" wrapText="1"/>
    </xf>
  </cellXfs>
  <cellStyles count="69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Итог 2" xfId="49"/>
    <cellStyle name="Контрольная ячейка 2" xfId="50"/>
    <cellStyle name="Название 2" xfId="51"/>
    <cellStyle name="Нейтральный 2" xfId="52"/>
    <cellStyle name="Обычный" xfId="0" builtinId="0"/>
    <cellStyle name="Обычный 2" xfId="53"/>
    <cellStyle name="Обычный 2 2" xfId="54"/>
    <cellStyle name="Обычный 2 3" xfId="55"/>
    <cellStyle name="Обычный 2 4" xfId="56"/>
    <cellStyle name="Обычный 3" xfId="57"/>
    <cellStyle name="Обычный 4" xfId="58"/>
    <cellStyle name="Обычный 4 2" xfId="59"/>
    <cellStyle name="Обычный 5" xfId="60"/>
    <cellStyle name="Плохой 2" xfId="61"/>
    <cellStyle name="Пояснение 2" xfId="62"/>
    <cellStyle name="Примечание 2" xfId="63"/>
    <cellStyle name="Связанная ячейка 2" xfId="64"/>
    <cellStyle name="Стиль 1" xfId="65"/>
    <cellStyle name="Текст предупреждения 2" xfId="66"/>
    <cellStyle name="Финансовый 2" xfId="67"/>
    <cellStyle name="Хороший 2" xfId="6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K494"/>
  <sheetViews>
    <sheetView tabSelected="1" zoomScaleNormal="100" zoomScaleSheetLayoutView="70" workbookViewId="0">
      <selection activeCell="E86" sqref="E86"/>
    </sheetView>
  </sheetViews>
  <sheetFormatPr defaultColWidth="8.85546875" defaultRowHeight="15"/>
  <cols>
    <col min="1" max="1" width="13.7109375" style="3" customWidth="1"/>
    <col min="2" max="2" width="7.28515625" style="3" customWidth="1"/>
    <col min="3" max="3" width="6.140625" style="3" customWidth="1"/>
    <col min="4" max="4" width="47.28515625" style="3" customWidth="1"/>
    <col min="5" max="5" width="80.42578125" style="3" customWidth="1"/>
    <col min="6" max="6" width="20.85546875" style="167" customWidth="1"/>
    <col min="7" max="7" width="19.28515625" style="167" customWidth="1"/>
    <col min="8" max="8" width="19.7109375" style="167" customWidth="1"/>
    <col min="9" max="9" width="10.42578125" style="9" customWidth="1"/>
    <col min="10" max="10" width="10.7109375" style="3" customWidth="1"/>
    <col min="11" max="11" width="21.42578125" style="3" customWidth="1"/>
    <col min="12" max="16384" width="8.85546875" style="3"/>
  </cols>
  <sheetData>
    <row r="1" spans="1:10" ht="10.15" customHeight="1">
      <c r="A1" s="2"/>
      <c r="B1" s="2"/>
      <c r="C1" s="2"/>
      <c r="D1" s="2"/>
      <c r="E1" s="2"/>
      <c r="F1" s="165"/>
      <c r="G1" s="165"/>
      <c r="H1" s="165"/>
      <c r="I1" s="1"/>
      <c r="J1" s="2"/>
    </row>
    <row r="2" spans="1:10" ht="25.5" customHeight="1">
      <c r="A2" s="7"/>
      <c r="B2" s="7"/>
      <c r="C2" s="7"/>
      <c r="D2" s="7"/>
      <c r="E2" s="14" t="s">
        <v>97</v>
      </c>
      <c r="F2" s="166"/>
      <c r="G2" s="166"/>
      <c r="H2" s="175"/>
      <c r="I2" s="4">
        <v>1</v>
      </c>
      <c r="J2" s="5"/>
    </row>
    <row r="3" spans="1:10" ht="21" customHeight="1">
      <c r="A3" s="15"/>
      <c r="C3" s="16"/>
      <c r="D3" s="17"/>
      <c r="E3" s="18" t="s">
        <v>375</v>
      </c>
      <c r="F3" s="166"/>
      <c r="G3" s="166"/>
      <c r="H3" s="166"/>
      <c r="I3" s="6">
        <v>1</v>
      </c>
      <c r="J3" s="7"/>
    </row>
    <row r="4" spans="1:10" ht="23.85" customHeight="1">
      <c r="A4" s="19"/>
      <c r="B4" s="16"/>
      <c r="C4" s="16"/>
      <c r="D4" s="16"/>
      <c r="E4" s="20"/>
      <c r="H4" s="176" t="s">
        <v>92</v>
      </c>
      <c r="I4" s="1">
        <v>1</v>
      </c>
      <c r="J4" s="2"/>
    </row>
    <row r="5" spans="1:10" ht="104.1" customHeight="1">
      <c r="A5" s="21" t="s">
        <v>104</v>
      </c>
      <c r="B5" s="22" t="s">
        <v>105</v>
      </c>
      <c r="C5" s="22" t="s">
        <v>0</v>
      </c>
      <c r="D5" s="23" t="s">
        <v>106</v>
      </c>
      <c r="E5" s="23" t="s">
        <v>107</v>
      </c>
      <c r="F5" s="194" t="s">
        <v>376</v>
      </c>
      <c r="G5" s="168" t="s">
        <v>94</v>
      </c>
      <c r="H5" s="168" t="s">
        <v>93</v>
      </c>
      <c r="I5" s="1">
        <v>1</v>
      </c>
      <c r="J5" s="2"/>
    </row>
    <row r="6" spans="1:10" s="8" customFormat="1" ht="14.45" customHeight="1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162">
        <v>6</v>
      </c>
      <c r="G6" s="162">
        <v>7</v>
      </c>
      <c r="H6" s="162">
        <v>8</v>
      </c>
      <c r="I6" s="134">
        <v>1</v>
      </c>
      <c r="J6" s="135"/>
    </row>
    <row r="7" spans="1:10" ht="26.25" hidden="1" customHeight="1">
      <c r="A7" s="75" t="s">
        <v>1</v>
      </c>
      <c r="B7" s="76"/>
      <c r="C7" s="76"/>
      <c r="D7" s="77" t="s">
        <v>3</v>
      </c>
      <c r="E7" s="78"/>
      <c r="F7" s="169">
        <f>F8</f>
        <v>14446975</v>
      </c>
      <c r="G7" s="169">
        <f>G8</f>
        <v>0</v>
      </c>
      <c r="H7" s="169">
        <f>H8</f>
        <v>14446975</v>
      </c>
      <c r="I7" s="1"/>
      <c r="J7" s="2"/>
    </row>
    <row r="8" spans="1:10" ht="28.15" hidden="1" customHeight="1">
      <c r="A8" s="24" t="s">
        <v>2</v>
      </c>
      <c r="B8" s="27"/>
      <c r="C8" s="27"/>
      <c r="D8" s="25" t="s">
        <v>3</v>
      </c>
      <c r="E8" s="26"/>
      <c r="F8" s="169">
        <f>F10+F16+F24+F27+F34+F39+F31</f>
        <v>14446975</v>
      </c>
      <c r="G8" s="169">
        <f>G10+G16+G24+G27+G34+G39+G31</f>
        <v>0</v>
      </c>
      <c r="H8" s="169">
        <f>H10+H16+H24+H27+H34+H39+H31</f>
        <v>14446975</v>
      </c>
      <c r="I8" s="1"/>
      <c r="J8" s="2"/>
    </row>
    <row r="9" spans="1:10" ht="10.15" hidden="1" customHeight="1">
      <c r="A9" s="24"/>
      <c r="B9" s="27"/>
      <c r="C9" s="27"/>
      <c r="D9" s="25"/>
      <c r="E9" s="26"/>
      <c r="F9" s="170"/>
      <c r="G9" s="170"/>
      <c r="H9" s="170"/>
      <c r="I9" s="1"/>
      <c r="J9" s="2"/>
    </row>
    <row r="10" spans="1:10" ht="86.25" hidden="1" customHeight="1">
      <c r="A10" s="24" t="s">
        <v>4</v>
      </c>
      <c r="B10" s="28" t="s">
        <v>5</v>
      </c>
      <c r="C10" s="28" t="s">
        <v>6</v>
      </c>
      <c r="D10" s="29" t="s">
        <v>7</v>
      </c>
      <c r="E10" s="26"/>
      <c r="F10" s="169">
        <f>SUM(F11:F14)</f>
        <v>1510000</v>
      </c>
      <c r="G10" s="169">
        <f>SUM(G11:G14)</f>
        <v>0</v>
      </c>
      <c r="H10" s="169">
        <f>SUM(H11:H14)</f>
        <v>1510000</v>
      </c>
      <c r="I10" s="1"/>
      <c r="J10" s="2"/>
    </row>
    <row r="11" spans="1:10" ht="25.5" hidden="1" customHeight="1">
      <c r="A11" s="30"/>
      <c r="B11" s="31"/>
      <c r="C11" s="31"/>
      <c r="D11" s="32"/>
      <c r="E11" s="138" t="s">
        <v>99</v>
      </c>
      <c r="F11" s="170">
        <v>65980</v>
      </c>
      <c r="G11" s="170"/>
      <c r="H11" s="170">
        <f>F11+G11</f>
        <v>65980</v>
      </c>
      <c r="I11" s="1"/>
      <c r="J11" s="2"/>
    </row>
    <row r="12" spans="1:10" ht="24.95" hidden="1" customHeight="1">
      <c r="A12" s="30"/>
      <c r="B12" s="31"/>
      <c r="C12" s="31"/>
      <c r="D12" s="32"/>
      <c r="E12" s="138" t="s">
        <v>113</v>
      </c>
      <c r="F12" s="170">
        <v>650000</v>
      </c>
      <c r="G12" s="170"/>
      <c r="H12" s="170">
        <f>F12+G12</f>
        <v>650000</v>
      </c>
      <c r="I12" s="1"/>
      <c r="J12" s="2"/>
    </row>
    <row r="13" spans="1:10" ht="24.95" hidden="1" customHeight="1">
      <c r="A13" s="30"/>
      <c r="B13" s="31"/>
      <c r="C13" s="31"/>
      <c r="D13" s="32"/>
      <c r="E13" s="138" t="s">
        <v>148</v>
      </c>
      <c r="F13" s="170">
        <v>16020</v>
      </c>
      <c r="G13" s="170"/>
      <c r="H13" s="170">
        <f>F13+G13</f>
        <v>16020</v>
      </c>
      <c r="I13" s="1"/>
      <c r="J13" s="2"/>
    </row>
    <row r="14" spans="1:10" ht="28.15" hidden="1" customHeight="1">
      <c r="A14" s="30"/>
      <c r="B14" s="31"/>
      <c r="C14" s="31"/>
      <c r="D14" s="32"/>
      <c r="E14" s="138" t="s">
        <v>108</v>
      </c>
      <c r="F14" s="170">
        <v>778000</v>
      </c>
      <c r="G14" s="170"/>
      <c r="H14" s="170">
        <f>F14+G14</f>
        <v>778000</v>
      </c>
      <c r="I14" s="1"/>
      <c r="J14" s="2"/>
    </row>
    <row r="15" spans="1:10" ht="10.15" hidden="1" customHeight="1">
      <c r="A15" s="30"/>
      <c r="B15" s="31"/>
      <c r="C15" s="31"/>
      <c r="D15" s="32"/>
      <c r="E15" s="33"/>
      <c r="F15" s="170"/>
      <c r="G15" s="170"/>
      <c r="H15" s="170"/>
      <c r="I15" s="1"/>
      <c r="J15" s="2"/>
    </row>
    <row r="16" spans="1:10" ht="60" hidden="1" customHeight="1">
      <c r="A16" s="37" t="s">
        <v>10</v>
      </c>
      <c r="B16" s="38">
        <v>7350</v>
      </c>
      <c r="C16" s="35" t="s">
        <v>9</v>
      </c>
      <c r="D16" s="13" t="s">
        <v>8</v>
      </c>
      <c r="E16" s="36"/>
      <c r="F16" s="169">
        <f>SUM(F17:F22)</f>
        <v>3400000</v>
      </c>
      <c r="G16" s="169">
        <f>SUM(G17:G22)</f>
        <v>0</v>
      </c>
      <c r="H16" s="169">
        <f>SUM(H17:H22)</f>
        <v>3400000</v>
      </c>
    </row>
    <row r="17" spans="1:8" ht="53.25" hidden="1" customHeight="1">
      <c r="A17" s="37"/>
      <c r="B17" s="38"/>
      <c r="C17" s="35"/>
      <c r="D17" s="13"/>
      <c r="E17" s="100" t="s">
        <v>114</v>
      </c>
      <c r="F17" s="170">
        <v>2500000</v>
      </c>
      <c r="G17" s="170"/>
      <c r="H17" s="170">
        <f t="shared" ref="H17:H22" si="0">F17+G17</f>
        <v>2500000</v>
      </c>
    </row>
    <row r="18" spans="1:8" ht="25.5" hidden="1" customHeight="1">
      <c r="A18" s="37"/>
      <c r="B18" s="38"/>
      <c r="C18" s="35"/>
      <c r="D18" s="13"/>
      <c r="E18" s="139" t="s">
        <v>115</v>
      </c>
      <c r="F18" s="170">
        <v>250000</v>
      </c>
      <c r="G18" s="170"/>
      <c r="H18" s="170">
        <f t="shared" si="0"/>
        <v>250000</v>
      </c>
    </row>
    <row r="19" spans="1:8" ht="38.1" hidden="1" customHeight="1">
      <c r="A19" s="37"/>
      <c r="B19" s="38"/>
      <c r="C19" s="35"/>
      <c r="D19" s="13"/>
      <c r="E19" s="100" t="s">
        <v>116</v>
      </c>
      <c r="F19" s="170">
        <v>250000</v>
      </c>
      <c r="G19" s="170"/>
      <c r="H19" s="170">
        <f t="shared" si="0"/>
        <v>250000</v>
      </c>
    </row>
    <row r="20" spans="1:8" ht="28.15" hidden="1" customHeight="1">
      <c r="A20" s="37"/>
      <c r="B20" s="38"/>
      <c r="C20" s="35"/>
      <c r="D20" s="13"/>
      <c r="E20" s="100" t="s">
        <v>117</v>
      </c>
      <c r="F20" s="170">
        <v>300000</v>
      </c>
      <c r="G20" s="170"/>
      <c r="H20" s="170">
        <f t="shared" si="0"/>
        <v>300000</v>
      </c>
    </row>
    <row r="21" spans="1:8" ht="38.1" hidden="1" customHeight="1">
      <c r="A21" s="37"/>
      <c r="B21" s="38"/>
      <c r="C21" s="35"/>
      <c r="D21" s="13"/>
      <c r="E21" s="100" t="s">
        <v>207</v>
      </c>
      <c r="F21" s="170">
        <v>50000</v>
      </c>
      <c r="G21" s="170"/>
      <c r="H21" s="170">
        <f t="shared" si="0"/>
        <v>50000</v>
      </c>
    </row>
    <row r="22" spans="1:8" ht="31.9" hidden="1" customHeight="1">
      <c r="A22" s="37"/>
      <c r="B22" s="38"/>
      <c r="C22" s="35"/>
      <c r="D22" s="13"/>
      <c r="E22" s="100" t="s">
        <v>118</v>
      </c>
      <c r="F22" s="170">
        <v>50000</v>
      </c>
      <c r="G22" s="170"/>
      <c r="H22" s="170">
        <f t="shared" si="0"/>
        <v>50000</v>
      </c>
    </row>
    <row r="23" spans="1:8" ht="9.1999999999999993" hidden="1" customHeight="1">
      <c r="A23" s="37"/>
      <c r="B23" s="38"/>
      <c r="C23" s="35"/>
      <c r="D23" s="13"/>
      <c r="E23" s="13"/>
      <c r="F23" s="170"/>
      <c r="G23" s="170"/>
      <c r="H23" s="170"/>
    </row>
    <row r="24" spans="1:8" ht="41.25" hidden="1" customHeight="1">
      <c r="A24" s="37" t="s">
        <v>87</v>
      </c>
      <c r="B24" s="35" t="s">
        <v>88</v>
      </c>
      <c r="C24" s="35" t="s">
        <v>89</v>
      </c>
      <c r="D24" s="13" t="s">
        <v>90</v>
      </c>
      <c r="E24" s="13"/>
      <c r="F24" s="169">
        <f>F25</f>
        <v>7208615</v>
      </c>
      <c r="G24" s="169">
        <f>G25</f>
        <v>0</v>
      </c>
      <c r="H24" s="169">
        <f>H25</f>
        <v>7208615</v>
      </c>
    </row>
    <row r="25" spans="1:8" ht="39.4" hidden="1" customHeight="1">
      <c r="A25" s="30"/>
      <c r="B25" s="34"/>
      <c r="C25" s="40"/>
      <c r="D25" s="11"/>
      <c r="E25" s="100" t="s">
        <v>119</v>
      </c>
      <c r="F25" s="170">
        <v>7208615</v>
      </c>
      <c r="G25" s="170"/>
      <c r="H25" s="170">
        <f>F25+G25</f>
        <v>7208615</v>
      </c>
    </row>
    <row r="26" spans="1:8" ht="9.1999999999999993" hidden="1" customHeight="1">
      <c r="A26" s="37"/>
      <c r="B26" s="38"/>
      <c r="C26" s="35"/>
      <c r="D26" s="13"/>
      <c r="E26" s="13"/>
      <c r="F26" s="170"/>
      <c r="G26" s="170"/>
      <c r="H26" s="170"/>
    </row>
    <row r="27" spans="1:8" ht="45.2" hidden="1" customHeight="1">
      <c r="A27" s="37" t="s">
        <v>50</v>
      </c>
      <c r="B27" s="35" t="s">
        <v>51</v>
      </c>
      <c r="C27" s="35" t="s">
        <v>9</v>
      </c>
      <c r="D27" s="13" t="s">
        <v>49</v>
      </c>
      <c r="E27" s="13"/>
      <c r="F27" s="169">
        <f>SUM(F28:F29)</f>
        <v>1000000</v>
      </c>
      <c r="G27" s="169">
        <f>SUM(G28:G29)</f>
        <v>0</v>
      </c>
      <c r="H27" s="169">
        <f>SUM(H28:H29)</f>
        <v>1000000</v>
      </c>
    </row>
    <row r="28" spans="1:8" ht="36" hidden="1" customHeight="1">
      <c r="A28" s="37"/>
      <c r="B28" s="35"/>
      <c r="C28" s="35"/>
      <c r="D28" s="13"/>
      <c r="E28" s="100" t="s">
        <v>120</v>
      </c>
      <c r="F28" s="170">
        <v>440000</v>
      </c>
      <c r="G28" s="169"/>
      <c r="H28" s="170">
        <f>F28+G28</f>
        <v>440000</v>
      </c>
    </row>
    <row r="29" spans="1:8" ht="36.6" hidden="1" customHeight="1">
      <c r="A29" s="37"/>
      <c r="B29" s="38"/>
      <c r="C29" s="35"/>
      <c r="D29" s="13"/>
      <c r="E29" s="100" t="s">
        <v>121</v>
      </c>
      <c r="F29" s="170">
        <v>560000</v>
      </c>
      <c r="G29" s="170"/>
      <c r="H29" s="170">
        <f>F29+G29</f>
        <v>560000</v>
      </c>
    </row>
    <row r="30" spans="1:8" ht="7.15" hidden="1" customHeight="1">
      <c r="A30" s="30"/>
      <c r="B30" s="34"/>
      <c r="C30" s="34"/>
      <c r="D30" s="11"/>
      <c r="E30" s="13"/>
      <c r="F30" s="170"/>
      <c r="G30" s="170"/>
      <c r="H30" s="170"/>
    </row>
    <row r="31" spans="1:8" ht="38.450000000000003" hidden="1" customHeight="1">
      <c r="A31" s="37" t="s">
        <v>343</v>
      </c>
      <c r="B31" s="35" t="s">
        <v>344</v>
      </c>
      <c r="C31" s="103" t="s">
        <v>81</v>
      </c>
      <c r="D31" s="204" t="s">
        <v>345</v>
      </c>
      <c r="E31" s="13"/>
      <c r="F31" s="169">
        <f>F32</f>
        <v>49900</v>
      </c>
      <c r="G31" s="169">
        <f t="shared" ref="G31:H31" si="1">G32</f>
        <v>0</v>
      </c>
      <c r="H31" s="169">
        <f t="shared" si="1"/>
        <v>49900</v>
      </c>
    </row>
    <row r="32" spans="1:8" ht="37.9" hidden="1" customHeight="1">
      <c r="A32" s="30"/>
      <c r="B32" s="34"/>
      <c r="C32" s="34"/>
      <c r="D32" s="11"/>
      <c r="E32" s="100" t="s">
        <v>342</v>
      </c>
      <c r="F32" s="170">
        <v>49900</v>
      </c>
      <c r="G32" s="170"/>
      <c r="H32" s="170">
        <f>F32+G32</f>
        <v>49900</v>
      </c>
    </row>
    <row r="33" spans="1:10" ht="7.15" hidden="1" customHeight="1">
      <c r="A33" s="30"/>
      <c r="B33" s="34"/>
      <c r="C33" s="34"/>
      <c r="D33" s="11"/>
      <c r="E33" s="13"/>
      <c r="F33" s="170"/>
      <c r="G33" s="170"/>
      <c r="H33" s="170"/>
    </row>
    <row r="34" spans="1:10" ht="43.15" hidden="1" customHeight="1">
      <c r="A34" s="99" t="s">
        <v>122</v>
      </c>
      <c r="B34" s="34">
        <v>7670</v>
      </c>
      <c r="C34" s="35" t="s">
        <v>69</v>
      </c>
      <c r="D34" s="100" t="s">
        <v>96</v>
      </c>
      <c r="E34" s="100"/>
      <c r="F34" s="169">
        <f>SUM(F35:F37)</f>
        <v>1076750</v>
      </c>
      <c r="G34" s="169">
        <f>SUM(G35:G37)</f>
        <v>0</v>
      </c>
      <c r="H34" s="169">
        <f>SUM(H35:H37)</f>
        <v>1076750</v>
      </c>
    </row>
    <row r="35" spans="1:10" ht="43.15" hidden="1" customHeight="1">
      <c r="A35" s="99"/>
      <c r="B35" s="34"/>
      <c r="C35" s="41"/>
      <c r="D35" s="100"/>
      <c r="E35" s="100" t="s">
        <v>349</v>
      </c>
      <c r="F35" s="170">
        <v>48750</v>
      </c>
      <c r="G35" s="170"/>
      <c r="H35" s="170">
        <f>F35+G35</f>
        <v>48750</v>
      </c>
    </row>
    <row r="36" spans="1:10" ht="33" hidden="1" customHeight="1">
      <c r="A36" s="99"/>
      <c r="B36" s="34"/>
      <c r="C36" s="41"/>
      <c r="D36" s="100"/>
      <c r="E36" s="100" t="s">
        <v>355</v>
      </c>
      <c r="F36" s="170">
        <v>28000</v>
      </c>
      <c r="G36" s="170"/>
      <c r="H36" s="170">
        <f>F36+G36</f>
        <v>28000</v>
      </c>
    </row>
    <row r="37" spans="1:10" ht="39.75" hidden="1" customHeight="1">
      <c r="A37" s="140"/>
      <c r="B37" s="137"/>
      <c r="C37" s="141"/>
      <c r="D37" s="98"/>
      <c r="E37" s="100" t="s">
        <v>227</v>
      </c>
      <c r="F37" s="170">
        <v>1000000</v>
      </c>
      <c r="G37" s="170"/>
      <c r="H37" s="170">
        <f>F37+G37</f>
        <v>1000000</v>
      </c>
    </row>
    <row r="38" spans="1:10" ht="7.15" hidden="1" customHeight="1">
      <c r="A38" s="140"/>
      <c r="B38" s="137"/>
      <c r="C38" s="141"/>
      <c r="D38" s="98"/>
      <c r="E38" s="100"/>
      <c r="F38" s="170"/>
      <c r="G38" s="170"/>
      <c r="H38" s="170"/>
    </row>
    <row r="39" spans="1:10" ht="72" hidden="1" customHeight="1">
      <c r="A39" s="30" t="s">
        <v>100</v>
      </c>
      <c r="B39" s="34">
        <v>7700</v>
      </c>
      <c r="C39" s="34" t="s">
        <v>101</v>
      </c>
      <c r="D39" s="42" t="s">
        <v>102</v>
      </c>
      <c r="E39" s="13"/>
      <c r="F39" s="169">
        <f>F40</f>
        <v>201710</v>
      </c>
      <c r="G39" s="169">
        <f>G40</f>
        <v>0</v>
      </c>
      <c r="H39" s="169">
        <f>H40</f>
        <v>201710</v>
      </c>
    </row>
    <row r="40" spans="1:10" ht="61.15" hidden="1" customHeight="1">
      <c r="A40" s="39"/>
      <c r="B40" s="34"/>
      <c r="C40" s="34"/>
      <c r="D40" s="11"/>
      <c r="E40" s="13" t="s">
        <v>123</v>
      </c>
      <c r="F40" s="170">
        <v>201710</v>
      </c>
      <c r="G40" s="170"/>
      <c r="H40" s="170">
        <f>F40+G40</f>
        <v>201710</v>
      </c>
    </row>
    <row r="41" spans="1:10" ht="9.1999999999999993" hidden="1" customHeight="1">
      <c r="A41" s="39"/>
      <c r="B41" s="34"/>
      <c r="C41" s="34"/>
      <c r="D41" s="11"/>
      <c r="E41" s="13"/>
      <c r="F41" s="170"/>
      <c r="G41" s="170"/>
      <c r="H41" s="170"/>
    </row>
    <row r="42" spans="1:10" ht="29.1" hidden="1" customHeight="1">
      <c r="A42" s="75" t="s">
        <v>11</v>
      </c>
      <c r="B42" s="79"/>
      <c r="C42" s="80"/>
      <c r="D42" s="77" t="s">
        <v>12</v>
      </c>
      <c r="E42" s="81"/>
      <c r="F42" s="169">
        <f>F43</f>
        <v>2307889.46</v>
      </c>
      <c r="G42" s="169">
        <f>G43</f>
        <v>0</v>
      </c>
      <c r="H42" s="169">
        <f>H43</f>
        <v>2307889.46</v>
      </c>
    </row>
    <row r="43" spans="1:10" ht="29.45" hidden="1" customHeight="1">
      <c r="A43" s="24" t="s">
        <v>13</v>
      </c>
      <c r="B43" s="34"/>
      <c r="C43" s="35"/>
      <c r="D43" s="25" t="s">
        <v>12</v>
      </c>
      <c r="E43" s="13"/>
      <c r="F43" s="169">
        <f>F45+F52+F68+F48</f>
        <v>2307889.46</v>
      </c>
      <c r="G43" s="169">
        <f t="shared" ref="G43:H43" si="2">G45+G52+G68+G48</f>
        <v>0</v>
      </c>
      <c r="H43" s="169">
        <f t="shared" si="2"/>
        <v>2307889.46</v>
      </c>
      <c r="J43" s="10"/>
    </row>
    <row r="44" spans="1:10" ht="6.6" hidden="1" customHeight="1">
      <c r="A44" s="39"/>
      <c r="B44" s="34"/>
      <c r="C44" s="34"/>
      <c r="D44" s="11"/>
      <c r="E44" s="13"/>
      <c r="F44" s="170"/>
      <c r="G44" s="170"/>
      <c r="H44" s="170"/>
    </row>
    <row r="45" spans="1:10" ht="31.9" hidden="1" customHeight="1">
      <c r="A45" s="99" t="s">
        <v>14</v>
      </c>
      <c r="B45" s="34">
        <v>1010</v>
      </c>
      <c r="C45" s="35" t="s">
        <v>15</v>
      </c>
      <c r="D45" s="98" t="s">
        <v>16</v>
      </c>
      <c r="E45" s="100"/>
      <c r="F45" s="169">
        <f>SUM(F46:F46)</f>
        <v>162180</v>
      </c>
      <c r="G45" s="169">
        <f>SUM(G46:G46)</f>
        <v>0</v>
      </c>
      <c r="H45" s="169">
        <f>SUM(H46:H46)</f>
        <v>162180</v>
      </c>
    </row>
    <row r="46" spans="1:10" ht="39.950000000000003" hidden="1" customHeight="1">
      <c r="A46" s="142"/>
      <c r="B46" s="137"/>
      <c r="C46" s="137"/>
      <c r="D46" s="98"/>
      <c r="E46" s="100" t="s">
        <v>124</v>
      </c>
      <c r="F46" s="170">
        <v>162180</v>
      </c>
      <c r="G46" s="170"/>
      <c r="H46" s="170">
        <f>F46+G46</f>
        <v>162180</v>
      </c>
      <c r="I46" s="104"/>
      <c r="J46" s="105"/>
    </row>
    <row r="47" spans="1:10" ht="11.45" hidden="1" customHeight="1">
      <c r="A47" s="142"/>
      <c r="B47" s="137"/>
      <c r="C47" s="137"/>
      <c r="D47" s="98"/>
      <c r="E47" s="113"/>
      <c r="F47" s="170"/>
      <c r="G47" s="170"/>
      <c r="H47" s="170"/>
    </row>
    <row r="48" spans="1:10" ht="42" hidden="1" customHeight="1">
      <c r="A48" s="143" t="s">
        <v>206</v>
      </c>
      <c r="B48" s="136">
        <v>1021</v>
      </c>
      <c r="C48" s="136" t="s">
        <v>17</v>
      </c>
      <c r="D48" s="109" t="s">
        <v>204</v>
      </c>
      <c r="E48" s="113"/>
      <c r="F48" s="169">
        <f>SUM(F49:F50)</f>
        <v>119018.8</v>
      </c>
      <c r="G48" s="169">
        <f>SUM(G49:G50)</f>
        <v>0</v>
      </c>
      <c r="H48" s="169">
        <f>SUM(H49:H50)</f>
        <v>119018.8</v>
      </c>
    </row>
    <row r="49" spans="1:8" ht="41.25" hidden="1" customHeight="1">
      <c r="A49" s="142"/>
      <c r="B49" s="137"/>
      <c r="C49" s="137"/>
      <c r="D49" s="98"/>
      <c r="E49" s="100" t="s">
        <v>125</v>
      </c>
      <c r="F49" s="170">
        <v>69068.800000000003</v>
      </c>
      <c r="G49" s="170"/>
      <c r="H49" s="170">
        <f>F49+G49</f>
        <v>69068.800000000003</v>
      </c>
    </row>
    <row r="50" spans="1:8" ht="25.5" hidden="1" customHeight="1">
      <c r="A50" s="142"/>
      <c r="B50" s="137"/>
      <c r="C50" s="137"/>
      <c r="D50" s="98"/>
      <c r="E50" s="100" t="s">
        <v>231</v>
      </c>
      <c r="F50" s="170">
        <v>49950</v>
      </c>
      <c r="G50" s="170"/>
      <c r="H50" s="170">
        <f>F50+G50</f>
        <v>49950</v>
      </c>
    </row>
    <row r="51" spans="1:8" ht="8.65" hidden="1" customHeight="1">
      <c r="A51" s="142"/>
      <c r="B51" s="137"/>
      <c r="C51" s="137"/>
      <c r="D51" s="98"/>
      <c r="E51" s="113"/>
      <c r="F51" s="170"/>
      <c r="G51" s="170"/>
      <c r="H51" s="170"/>
    </row>
    <row r="52" spans="1:8" ht="26.85" hidden="1" customHeight="1">
      <c r="A52" s="114" t="s">
        <v>103</v>
      </c>
      <c r="B52" s="107">
        <v>7321</v>
      </c>
      <c r="C52" s="115" t="s">
        <v>9</v>
      </c>
      <c r="D52" s="108" t="s">
        <v>126</v>
      </c>
      <c r="E52" s="100"/>
      <c r="F52" s="169">
        <f>SUM(F53:F66)</f>
        <v>733960.22</v>
      </c>
      <c r="G52" s="169">
        <f>SUM(G53:G66)</f>
        <v>0</v>
      </c>
      <c r="H52" s="169">
        <f>SUM(H53:H66)</f>
        <v>733960.22</v>
      </c>
    </row>
    <row r="53" spans="1:8" ht="39.950000000000003" hidden="1" customHeight="1">
      <c r="A53" s="142"/>
      <c r="B53" s="137"/>
      <c r="C53" s="137"/>
      <c r="D53" s="98"/>
      <c r="E53" s="116" t="s">
        <v>127</v>
      </c>
      <c r="F53" s="170">
        <v>4860</v>
      </c>
      <c r="G53" s="170"/>
      <c r="H53" s="170">
        <f t="shared" ref="H53:H66" si="3">F53+G53</f>
        <v>4860</v>
      </c>
    </row>
    <row r="54" spans="1:8" ht="39.950000000000003" hidden="1" customHeight="1">
      <c r="A54" s="142"/>
      <c r="B54" s="137"/>
      <c r="C54" s="137"/>
      <c r="D54" s="98"/>
      <c r="E54" s="116" t="s">
        <v>128</v>
      </c>
      <c r="F54" s="170">
        <v>6480</v>
      </c>
      <c r="G54" s="170"/>
      <c r="H54" s="170">
        <f t="shared" si="3"/>
        <v>6480</v>
      </c>
    </row>
    <row r="55" spans="1:8" ht="37.5" hidden="1">
      <c r="A55" s="142"/>
      <c r="B55" s="137"/>
      <c r="C55" s="137"/>
      <c r="D55" s="98"/>
      <c r="E55" s="116" t="s">
        <v>129</v>
      </c>
      <c r="F55" s="170">
        <v>1620</v>
      </c>
      <c r="G55" s="170"/>
      <c r="H55" s="170">
        <f t="shared" si="3"/>
        <v>1620</v>
      </c>
    </row>
    <row r="56" spans="1:8" ht="37.5" hidden="1">
      <c r="A56" s="142"/>
      <c r="B56" s="137"/>
      <c r="C56" s="137"/>
      <c r="D56" s="98"/>
      <c r="E56" s="116" t="s">
        <v>237</v>
      </c>
      <c r="F56" s="170">
        <v>24000</v>
      </c>
      <c r="G56" s="170"/>
      <c r="H56" s="170">
        <f t="shared" si="3"/>
        <v>24000</v>
      </c>
    </row>
    <row r="57" spans="1:8" ht="35.25" hidden="1" customHeight="1">
      <c r="A57" s="142"/>
      <c r="B57" s="137"/>
      <c r="C57" s="137"/>
      <c r="D57" s="98"/>
      <c r="E57" s="116" t="s">
        <v>236</v>
      </c>
      <c r="F57" s="170">
        <v>24000</v>
      </c>
      <c r="G57" s="170"/>
      <c r="H57" s="170">
        <f t="shared" si="3"/>
        <v>24000</v>
      </c>
    </row>
    <row r="58" spans="1:8" ht="29.1" hidden="1" customHeight="1">
      <c r="A58" s="142"/>
      <c r="B58" s="137"/>
      <c r="C58" s="137"/>
      <c r="D58" s="98"/>
      <c r="E58" s="116" t="s">
        <v>208</v>
      </c>
      <c r="F58" s="170">
        <v>57492</v>
      </c>
      <c r="G58" s="170"/>
      <c r="H58" s="170">
        <f t="shared" si="3"/>
        <v>57492</v>
      </c>
    </row>
    <row r="59" spans="1:8" ht="37.5" hidden="1">
      <c r="A59" s="142"/>
      <c r="B59" s="137"/>
      <c r="C59" s="137"/>
      <c r="D59" s="98"/>
      <c r="E59" s="100" t="s">
        <v>209</v>
      </c>
      <c r="F59" s="170">
        <v>49566</v>
      </c>
      <c r="G59" s="170"/>
      <c r="H59" s="170">
        <f t="shared" si="3"/>
        <v>49566</v>
      </c>
    </row>
    <row r="60" spans="1:8" ht="37.15" hidden="1" customHeight="1">
      <c r="A60" s="142"/>
      <c r="B60" s="137"/>
      <c r="C60" s="137"/>
      <c r="D60" s="98"/>
      <c r="E60" s="33" t="s">
        <v>131</v>
      </c>
      <c r="F60" s="170">
        <v>49410</v>
      </c>
      <c r="G60" s="170"/>
      <c r="H60" s="170">
        <f t="shared" si="3"/>
        <v>49410</v>
      </c>
    </row>
    <row r="61" spans="1:8" ht="34.700000000000003" hidden="1" customHeight="1">
      <c r="A61" s="142"/>
      <c r="B61" s="137"/>
      <c r="C61" s="137"/>
      <c r="D61" s="98"/>
      <c r="E61" s="33" t="s">
        <v>220</v>
      </c>
      <c r="F61" s="170">
        <v>218605.02</v>
      </c>
      <c r="G61" s="170"/>
      <c r="H61" s="170">
        <f t="shared" si="3"/>
        <v>218605.02</v>
      </c>
    </row>
    <row r="62" spans="1:8" ht="40.700000000000003" hidden="1" customHeight="1">
      <c r="A62" s="142"/>
      <c r="B62" s="137"/>
      <c r="C62" s="137"/>
      <c r="D62" s="98"/>
      <c r="E62" s="33" t="s">
        <v>132</v>
      </c>
      <c r="F62" s="170">
        <v>49410</v>
      </c>
      <c r="G62" s="170"/>
      <c r="H62" s="170">
        <f t="shared" si="3"/>
        <v>49410</v>
      </c>
    </row>
    <row r="63" spans="1:8" ht="35.65" hidden="1" customHeight="1">
      <c r="A63" s="142"/>
      <c r="B63" s="137"/>
      <c r="C63" s="137"/>
      <c r="D63" s="98"/>
      <c r="E63" s="33" t="s">
        <v>134</v>
      </c>
      <c r="F63" s="170">
        <v>6480</v>
      </c>
      <c r="G63" s="170"/>
      <c r="H63" s="170">
        <f>F63+G63</f>
        <v>6480</v>
      </c>
    </row>
    <row r="64" spans="1:8" ht="35.65" hidden="1" customHeight="1">
      <c r="A64" s="142"/>
      <c r="B64" s="137"/>
      <c r="C64" s="137"/>
      <c r="D64" s="98"/>
      <c r="E64" s="33" t="s">
        <v>233</v>
      </c>
      <c r="F64" s="170">
        <v>88034.59</v>
      </c>
      <c r="G64" s="170"/>
      <c r="H64" s="170">
        <f t="shared" si="3"/>
        <v>88034.59</v>
      </c>
    </row>
    <row r="65" spans="1:10" ht="39.4" hidden="1" customHeight="1">
      <c r="A65" s="142"/>
      <c r="B65" s="137"/>
      <c r="C65" s="137"/>
      <c r="D65" s="98"/>
      <c r="E65" s="33" t="s">
        <v>136</v>
      </c>
      <c r="F65" s="170">
        <v>114138.61</v>
      </c>
      <c r="G65" s="170"/>
      <c r="H65" s="170">
        <f t="shared" si="3"/>
        <v>114138.61</v>
      </c>
      <c r="J65" s="105"/>
    </row>
    <row r="66" spans="1:10" ht="35.65" hidden="1" customHeight="1">
      <c r="A66" s="142"/>
      <c r="B66" s="137"/>
      <c r="C66" s="137"/>
      <c r="D66" s="98"/>
      <c r="E66" s="33" t="s">
        <v>210</v>
      </c>
      <c r="F66" s="170">
        <v>39864</v>
      </c>
      <c r="G66" s="170"/>
      <c r="H66" s="170">
        <f t="shared" si="3"/>
        <v>39864</v>
      </c>
    </row>
    <row r="67" spans="1:10" ht="13.15" hidden="1" customHeight="1">
      <c r="A67" s="142"/>
      <c r="B67" s="137"/>
      <c r="C67" s="137"/>
      <c r="D67" s="98"/>
      <c r="E67" s="100"/>
      <c r="F67" s="170"/>
      <c r="G67" s="170"/>
      <c r="H67" s="170"/>
    </row>
    <row r="68" spans="1:10" ht="53.65" hidden="1" customHeight="1">
      <c r="A68" s="114" t="s">
        <v>140</v>
      </c>
      <c r="B68" s="107">
        <v>8110</v>
      </c>
      <c r="C68" s="115" t="s">
        <v>141</v>
      </c>
      <c r="D68" s="97" t="s">
        <v>142</v>
      </c>
      <c r="E68" s="100"/>
      <c r="F68" s="169">
        <f>SUM(F69:F72)</f>
        <v>1292730.44</v>
      </c>
      <c r="G68" s="169">
        <f>SUM(G69:G72)</f>
        <v>0</v>
      </c>
      <c r="H68" s="169">
        <f>SUM(H69:H72)</f>
        <v>1292730.44</v>
      </c>
    </row>
    <row r="69" spans="1:10" ht="30.4" hidden="1" customHeight="1">
      <c r="A69" s="142"/>
      <c r="B69" s="137"/>
      <c r="C69" s="137"/>
      <c r="D69" s="98"/>
      <c r="E69" s="117" t="s">
        <v>143</v>
      </c>
      <c r="F69" s="170">
        <v>299999.24</v>
      </c>
      <c r="G69" s="170"/>
      <c r="H69" s="170">
        <f>F69+G69</f>
        <v>299999.24</v>
      </c>
    </row>
    <row r="70" spans="1:10" ht="33.4" hidden="1" customHeight="1">
      <c r="A70" s="142"/>
      <c r="B70" s="137"/>
      <c r="C70" s="137"/>
      <c r="D70" s="98"/>
      <c r="E70" s="33" t="s">
        <v>144</v>
      </c>
      <c r="F70" s="170">
        <v>221705.2</v>
      </c>
      <c r="G70" s="170"/>
      <c r="H70" s="170">
        <f>F70+G70</f>
        <v>221705.2</v>
      </c>
    </row>
    <row r="71" spans="1:10" ht="30.75" hidden="1" customHeight="1">
      <c r="A71" s="142"/>
      <c r="B71" s="137"/>
      <c r="C71" s="137"/>
      <c r="D71" s="98"/>
      <c r="E71" s="33" t="s">
        <v>145</v>
      </c>
      <c r="F71" s="170">
        <v>277818</v>
      </c>
      <c r="G71" s="170"/>
      <c r="H71" s="170">
        <f>F71+G71</f>
        <v>277818</v>
      </c>
    </row>
    <row r="72" spans="1:10" ht="39.950000000000003" hidden="1" customHeight="1">
      <c r="A72" s="142"/>
      <c r="B72" s="137"/>
      <c r="C72" s="137"/>
      <c r="D72" s="98"/>
      <c r="E72" s="33" t="s">
        <v>146</v>
      </c>
      <c r="F72" s="170">
        <v>493208</v>
      </c>
      <c r="G72" s="170"/>
      <c r="H72" s="170">
        <f>F72+G72</f>
        <v>493208</v>
      </c>
    </row>
    <row r="73" spans="1:10" ht="9.1999999999999993" hidden="1" customHeight="1">
      <c r="A73" s="24"/>
      <c r="B73" s="34"/>
      <c r="C73" s="35"/>
      <c r="D73" s="13"/>
      <c r="E73" s="13"/>
      <c r="F73" s="170"/>
      <c r="G73" s="170"/>
      <c r="H73" s="170"/>
    </row>
    <row r="74" spans="1:10" ht="31.7" customHeight="1">
      <c r="A74" s="75" t="s">
        <v>11</v>
      </c>
      <c r="B74" s="79"/>
      <c r="C74" s="80"/>
      <c r="D74" s="77" t="s">
        <v>274</v>
      </c>
      <c r="E74" s="81"/>
      <c r="F74" s="171">
        <f>F75</f>
        <v>16046306.540000001</v>
      </c>
      <c r="G74" s="171">
        <f>G75</f>
        <v>438700</v>
      </c>
      <c r="H74" s="171">
        <f>H75</f>
        <v>16485006.540000001</v>
      </c>
      <c r="I74" s="9">
        <v>1</v>
      </c>
    </row>
    <row r="75" spans="1:10" ht="29.45" customHeight="1">
      <c r="A75" s="158" t="s">
        <v>13</v>
      </c>
      <c r="B75" s="159"/>
      <c r="C75" s="160"/>
      <c r="D75" s="161" t="s">
        <v>274</v>
      </c>
      <c r="E75" s="13"/>
      <c r="F75" s="169">
        <f>F77+F82+F100+F125+F133+F93+F89+F122+F97</f>
        <v>16046306.540000001</v>
      </c>
      <c r="G75" s="169">
        <f>G77+G82+G100+G125+G133+G93+G89+G122+G97</f>
        <v>438700</v>
      </c>
      <c r="H75" s="169">
        <f>H77+H82+H100+H125+H133+H93+H89+H122+H97</f>
        <v>16485006.540000001</v>
      </c>
      <c r="I75" s="9">
        <v>1</v>
      </c>
    </row>
    <row r="76" spans="1:10" ht="7.9" customHeight="1">
      <c r="A76" s="39"/>
      <c r="B76" s="34"/>
      <c r="C76" s="34"/>
      <c r="D76" s="11"/>
      <c r="E76" s="13"/>
      <c r="F76" s="170"/>
      <c r="G76" s="170"/>
      <c r="H76" s="170"/>
      <c r="I76" s="9">
        <v>1</v>
      </c>
    </row>
    <row r="77" spans="1:10" ht="28.15" hidden="1" customHeight="1">
      <c r="A77" s="99" t="s">
        <v>14</v>
      </c>
      <c r="B77" s="34">
        <v>1010</v>
      </c>
      <c r="C77" s="35" t="s">
        <v>15</v>
      </c>
      <c r="D77" s="98" t="s">
        <v>16</v>
      </c>
      <c r="E77" s="100"/>
      <c r="F77" s="169">
        <f>SUM(F78:F80)</f>
        <v>337070</v>
      </c>
      <c r="G77" s="169">
        <f t="shared" ref="G77:H77" si="4">SUM(G78:G80)</f>
        <v>0</v>
      </c>
      <c r="H77" s="169">
        <f t="shared" si="4"/>
        <v>337070</v>
      </c>
    </row>
    <row r="78" spans="1:10" ht="28.15" hidden="1" customHeight="1">
      <c r="A78" s="99"/>
      <c r="B78" s="34"/>
      <c r="C78" s="35"/>
      <c r="D78" s="98"/>
      <c r="E78" s="100" t="s">
        <v>362</v>
      </c>
      <c r="F78" s="170">
        <v>29500</v>
      </c>
      <c r="G78" s="170"/>
      <c r="H78" s="170">
        <f>F78+G78</f>
        <v>29500</v>
      </c>
    </row>
    <row r="79" spans="1:10" ht="39.950000000000003" hidden="1" customHeight="1">
      <c r="A79" s="99"/>
      <c r="B79" s="34"/>
      <c r="C79" s="35"/>
      <c r="D79" s="98"/>
      <c r="E79" s="100" t="s">
        <v>223</v>
      </c>
      <c r="F79" s="170">
        <v>269750</v>
      </c>
      <c r="G79" s="170"/>
      <c r="H79" s="170">
        <f>F79+G79</f>
        <v>269750</v>
      </c>
    </row>
    <row r="80" spans="1:10" ht="39.950000000000003" hidden="1" customHeight="1">
      <c r="A80" s="142"/>
      <c r="B80" s="137"/>
      <c r="C80" s="137"/>
      <c r="D80" s="98"/>
      <c r="E80" s="100" t="s">
        <v>124</v>
      </c>
      <c r="F80" s="170">
        <v>37820</v>
      </c>
      <c r="G80" s="170"/>
      <c r="H80" s="170">
        <f>F80+G80</f>
        <v>37820</v>
      </c>
    </row>
    <row r="81" spans="1:9" ht="7.9" hidden="1" customHeight="1">
      <c r="A81" s="142"/>
      <c r="B81" s="137"/>
      <c r="C81" s="137"/>
      <c r="D81" s="98"/>
      <c r="E81" s="113"/>
      <c r="F81" s="170"/>
      <c r="G81" s="170"/>
      <c r="H81" s="170"/>
    </row>
    <row r="82" spans="1:9" ht="34.700000000000003" customHeight="1">
      <c r="A82" s="143" t="s">
        <v>206</v>
      </c>
      <c r="B82" s="136">
        <v>1021</v>
      </c>
      <c r="C82" s="136" t="s">
        <v>17</v>
      </c>
      <c r="D82" s="113" t="s">
        <v>204</v>
      </c>
      <c r="E82" s="113"/>
      <c r="F82" s="169">
        <f>SUM(F83:F87)</f>
        <v>195621.2</v>
      </c>
      <c r="G82" s="169">
        <f t="shared" ref="G82:H82" si="5">SUM(G83:G87)</f>
        <v>128900</v>
      </c>
      <c r="H82" s="169">
        <f t="shared" si="5"/>
        <v>324521.2</v>
      </c>
      <c r="I82" s="9">
        <v>1</v>
      </c>
    </row>
    <row r="83" spans="1:9" ht="34.700000000000003" hidden="1" customHeight="1">
      <c r="A83" s="143"/>
      <c r="B83" s="136"/>
      <c r="C83" s="136"/>
      <c r="D83" s="113"/>
      <c r="E83" s="100" t="s">
        <v>288</v>
      </c>
      <c r="F83" s="170">
        <v>20890</v>
      </c>
      <c r="G83" s="170"/>
      <c r="H83" s="170">
        <f>F83+G83</f>
        <v>20890</v>
      </c>
    </row>
    <row r="84" spans="1:9" ht="34.700000000000003" hidden="1" customHeight="1">
      <c r="A84" s="143"/>
      <c r="B84" s="136"/>
      <c r="C84" s="136"/>
      <c r="D84" s="113"/>
      <c r="E84" s="100" t="s">
        <v>321</v>
      </c>
      <c r="F84" s="170">
        <v>29970</v>
      </c>
      <c r="G84" s="170"/>
      <c r="H84" s="170">
        <f>F84+G84</f>
        <v>29970</v>
      </c>
    </row>
    <row r="85" spans="1:9" ht="36" hidden="1" customHeight="1">
      <c r="A85" s="143"/>
      <c r="B85" s="136"/>
      <c r="C85" s="136"/>
      <c r="D85" s="113"/>
      <c r="E85" s="100" t="s">
        <v>337</v>
      </c>
      <c r="F85" s="170">
        <v>43800</v>
      </c>
      <c r="G85" s="170"/>
      <c r="H85" s="170">
        <f>F85+G85</f>
        <v>43800</v>
      </c>
    </row>
    <row r="86" spans="1:9" ht="36" customHeight="1">
      <c r="A86" s="143"/>
      <c r="B86" s="136"/>
      <c r="C86" s="136"/>
      <c r="D86" s="113"/>
      <c r="E86" s="100" t="s">
        <v>390</v>
      </c>
      <c r="F86" s="170"/>
      <c r="G86" s="170">
        <v>128900</v>
      </c>
      <c r="H86" s="170">
        <f>F86+G86</f>
        <v>128900</v>
      </c>
      <c r="I86" s="9">
        <v>1</v>
      </c>
    </row>
    <row r="87" spans="1:9" ht="40.700000000000003" hidden="1" customHeight="1">
      <c r="A87" s="142"/>
      <c r="B87" s="137"/>
      <c r="C87" s="137"/>
      <c r="D87" s="98"/>
      <c r="E87" s="100" t="s">
        <v>125</v>
      </c>
      <c r="F87" s="170">
        <v>100961.2</v>
      </c>
      <c r="G87" s="170"/>
      <c r="H87" s="170">
        <f>F87+G87</f>
        <v>100961.2</v>
      </c>
    </row>
    <row r="88" spans="1:9" ht="9.1999999999999993" customHeight="1">
      <c r="A88" s="24"/>
      <c r="B88" s="34"/>
      <c r="C88" s="35"/>
      <c r="D88" s="13"/>
      <c r="E88" s="13"/>
      <c r="F88" s="170"/>
      <c r="G88" s="170"/>
      <c r="H88" s="170"/>
      <c r="I88" s="9">
        <v>1</v>
      </c>
    </row>
    <row r="89" spans="1:9" ht="84" hidden="1" customHeight="1">
      <c r="A89" s="24" t="s">
        <v>299</v>
      </c>
      <c r="B89" s="34">
        <v>1181</v>
      </c>
      <c r="C89" s="35" t="s">
        <v>203</v>
      </c>
      <c r="D89" s="180" t="s">
        <v>300</v>
      </c>
      <c r="E89" s="13"/>
      <c r="F89" s="169">
        <f>SUM(F90:F91)</f>
        <v>485312</v>
      </c>
      <c r="G89" s="169">
        <f t="shared" ref="G89:H89" si="6">SUM(G90:G91)</f>
        <v>0</v>
      </c>
      <c r="H89" s="169">
        <f t="shared" si="6"/>
        <v>485312</v>
      </c>
    </row>
    <row r="90" spans="1:9" ht="19.5" hidden="1" customHeight="1">
      <c r="A90" s="24"/>
      <c r="B90" s="34"/>
      <c r="C90" s="35"/>
      <c r="D90" s="13"/>
      <c r="E90" s="13" t="s">
        <v>286</v>
      </c>
      <c r="F90" s="170">
        <v>474967</v>
      </c>
      <c r="G90" s="170"/>
      <c r="H90" s="170">
        <f>F90+G90</f>
        <v>474967</v>
      </c>
    </row>
    <row r="91" spans="1:9" ht="23.25" hidden="1" customHeight="1">
      <c r="A91" s="24"/>
      <c r="B91" s="34"/>
      <c r="C91" s="35"/>
      <c r="D91" s="13"/>
      <c r="E91" s="13" t="s">
        <v>287</v>
      </c>
      <c r="F91" s="170">
        <v>10345</v>
      </c>
      <c r="G91" s="170"/>
      <c r="H91" s="170">
        <f>F91+G91</f>
        <v>10345</v>
      </c>
    </row>
    <row r="92" spans="1:9" ht="9.1999999999999993" hidden="1" customHeight="1">
      <c r="A92" s="24"/>
      <c r="B92" s="34"/>
      <c r="C92" s="35"/>
      <c r="D92" s="13"/>
      <c r="E92" s="13"/>
      <c r="F92" s="170"/>
      <c r="G92" s="170"/>
      <c r="H92" s="170"/>
    </row>
    <row r="93" spans="1:9" ht="86.45" hidden="1" customHeight="1">
      <c r="A93" s="24" t="s">
        <v>284</v>
      </c>
      <c r="B93" s="34">
        <v>1182</v>
      </c>
      <c r="C93" s="35" t="s">
        <v>203</v>
      </c>
      <c r="D93" s="180" t="s">
        <v>285</v>
      </c>
      <c r="E93" s="13"/>
      <c r="F93" s="169">
        <f>SUM(F94:F95)</f>
        <v>1243844</v>
      </c>
      <c r="G93" s="169">
        <f t="shared" ref="G93:H93" si="7">SUM(G94:G95)</f>
        <v>0</v>
      </c>
      <c r="H93" s="169">
        <f t="shared" si="7"/>
        <v>1243844</v>
      </c>
    </row>
    <row r="94" spans="1:9" ht="26.85" hidden="1" customHeight="1">
      <c r="A94" s="24"/>
      <c r="B94" s="34"/>
      <c r="C94" s="35"/>
      <c r="D94" s="13"/>
      <c r="E94" s="13" t="s">
        <v>286</v>
      </c>
      <c r="F94" s="170">
        <v>1219781</v>
      </c>
      <c r="G94" s="170"/>
      <c r="H94" s="170">
        <f>F94+G94</f>
        <v>1219781</v>
      </c>
    </row>
    <row r="95" spans="1:9" ht="24.95" hidden="1" customHeight="1">
      <c r="A95" s="24"/>
      <c r="B95" s="34"/>
      <c r="C95" s="35"/>
      <c r="D95" s="13"/>
      <c r="E95" s="13" t="s">
        <v>287</v>
      </c>
      <c r="F95" s="170">
        <v>24063</v>
      </c>
      <c r="G95" s="170"/>
      <c r="H95" s="170">
        <f>F95+G95</f>
        <v>24063</v>
      </c>
    </row>
    <row r="96" spans="1:9" ht="9.1999999999999993" hidden="1" customHeight="1">
      <c r="A96" s="24"/>
      <c r="B96" s="34"/>
      <c r="C96" s="35"/>
      <c r="D96" s="13"/>
      <c r="E96" s="13"/>
      <c r="F96" s="170"/>
      <c r="G96" s="170"/>
      <c r="H96" s="170"/>
    </row>
    <row r="97" spans="1:8" ht="84.75" hidden="1" customHeight="1">
      <c r="A97" s="177" t="s">
        <v>328</v>
      </c>
      <c r="B97" s="178">
        <v>1222</v>
      </c>
      <c r="C97" s="179" t="s">
        <v>203</v>
      </c>
      <c r="D97" s="193" t="s">
        <v>329</v>
      </c>
      <c r="E97" s="13"/>
      <c r="F97" s="169">
        <f>F98</f>
        <v>2029900</v>
      </c>
      <c r="G97" s="169">
        <f t="shared" ref="G97:H97" si="8">G98</f>
        <v>0</v>
      </c>
      <c r="H97" s="169">
        <f t="shared" si="8"/>
        <v>2029900</v>
      </c>
    </row>
    <row r="98" spans="1:8" ht="78" hidden="1" customHeight="1">
      <c r="A98" s="24"/>
      <c r="B98" s="34"/>
      <c r="C98" s="35"/>
      <c r="D98" s="13"/>
      <c r="E98" s="13" t="s">
        <v>336</v>
      </c>
      <c r="F98" s="170">
        <v>2029900</v>
      </c>
      <c r="G98" s="170"/>
      <c r="H98" s="170">
        <f>F98+G98</f>
        <v>2029900</v>
      </c>
    </row>
    <row r="99" spans="1:8" ht="7.15" hidden="1" customHeight="1">
      <c r="A99" s="24"/>
      <c r="B99" s="34"/>
      <c r="C99" s="35"/>
      <c r="D99" s="13"/>
      <c r="E99" s="13"/>
      <c r="F99" s="170"/>
      <c r="G99" s="170"/>
      <c r="H99" s="170"/>
    </row>
    <row r="100" spans="1:8" ht="32.85" hidden="1" customHeight="1">
      <c r="A100" s="114" t="s">
        <v>103</v>
      </c>
      <c r="B100" s="107">
        <v>7321</v>
      </c>
      <c r="C100" s="115" t="s">
        <v>9</v>
      </c>
      <c r="D100" s="98" t="s">
        <v>126</v>
      </c>
      <c r="E100" s="100"/>
      <c r="F100" s="169">
        <f>SUM(F101:F120)</f>
        <v>10140840.340000002</v>
      </c>
      <c r="G100" s="169">
        <f>SUM(G101:G120)</f>
        <v>0</v>
      </c>
      <c r="H100" s="169">
        <f>SUM(H101:H120)</f>
        <v>10140840.340000002</v>
      </c>
    </row>
    <row r="101" spans="1:8" ht="39.950000000000003" hidden="1" customHeight="1">
      <c r="A101" s="142"/>
      <c r="B101" s="137"/>
      <c r="C101" s="137"/>
      <c r="D101" s="98"/>
      <c r="E101" s="116" t="s">
        <v>127</v>
      </c>
      <c r="F101" s="170">
        <v>195140</v>
      </c>
      <c r="G101" s="170"/>
      <c r="H101" s="170">
        <f t="shared" ref="H101:H120" si="9">F101+G101</f>
        <v>195140</v>
      </c>
    </row>
    <row r="102" spans="1:8" ht="38.1" hidden="1" customHeight="1">
      <c r="A102" s="142"/>
      <c r="B102" s="137"/>
      <c r="C102" s="137"/>
      <c r="D102" s="98"/>
      <c r="E102" s="116" t="s">
        <v>128</v>
      </c>
      <c r="F102" s="170">
        <v>193520</v>
      </c>
      <c r="G102" s="170"/>
      <c r="H102" s="170">
        <f t="shared" si="9"/>
        <v>193520</v>
      </c>
    </row>
    <row r="103" spans="1:8" ht="38.85" hidden="1" customHeight="1">
      <c r="A103" s="142"/>
      <c r="B103" s="137"/>
      <c r="C103" s="137"/>
      <c r="D103" s="98"/>
      <c r="E103" s="116" t="s">
        <v>129</v>
      </c>
      <c r="F103" s="170">
        <v>98380</v>
      </c>
      <c r="G103" s="170"/>
      <c r="H103" s="170">
        <f t="shared" si="9"/>
        <v>98380</v>
      </c>
    </row>
    <row r="104" spans="1:8" ht="39.4" hidden="1" customHeight="1">
      <c r="A104" s="142"/>
      <c r="B104" s="137"/>
      <c r="C104" s="137"/>
      <c r="D104" s="98"/>
      <c r="E104" s="116" t="s">
        <v>237</v>
      </c>
      <c r="F104" s="170">
        <v>25500</v>
      </c>
      <c r="G104" s="170"/>
      <c r="H104" s="170">
        <f t="shared" si="9"/>
        <v>25500</v>
      </c>
    </row>
    <row r="105" spans="1:8" ht="32.85" hidden="1" customHeight="1">
      <c r="A105" s="142"/>
      <c r="B105" s="137"/>
      <c r="C105" s="137"/>
      <c r="D105" s="98"/>
      <c r="E105" s="116" t="s">
        <v>236</v>
      </c>
      <c r="F105" s="170">
        <v>25500</v>
      </c>
      <c r="G105" s="170"/>
      <c r="H105" s="170">
        <f t="shared" si="9"/>
        <v>25500</v>
      </c>
    </row>
    <row r="106" spans="1:8" ht="28.15" hidden="1" customHeight="1">
      <c r="A106" s="142"/>
      <c r="B106" s="137"/>
      <c r="C106" s="137"/>
      <c r="D106" s="98"/>
      <c r="E106" s="116" t="s">
        <v>208</v>
      </c>
      <c r="F106" s="170">
        <v>2912508</v>
      </c>
      <c r="G106" s="170"/>
      <c r="H106" s="170">
        <f t="shared" si="9"/>
        <v>2912508</v>
      </c>
    </row>
    <row r="107" spans="1:8" ht="41.25" hidden="1" customHeight="1">
      <c r="A107" s="142"/>
      <c r="B107" s="137"/>
      <c r="C107" s="137"/>
      <c r="D107" s="98"/>
      <c r="E107" s="100" t="s">
        <v>209</v>
      </c>
      <c r="F107" s="170">
        <v>30434</v>
      </c>
      <c r="G107" s="170"/>
      <c r="H107" s="170">
        <f t="shared" si="9"/>
        <v>30434</v>
      </c>
    </row>
    <row r="108" spans="1:8" ht="36.75" hidden="1" customHeight="1">
      <c r="A108" s="142"/>
      <c r="B108" s="137"/>
      <c r="C108" s="137"/>
      <c r="D108" s="98"/>
      <c r="E108" s="33" t="s">
        <v>130</v>
      </c>
      <c r="F108" s="170">
        <v>150000</v>
      </c>
      <c r="G108" s="170"/>
      <c r="H108" s="170">
        <f t="shared" si="9"/>
        <v>150000</v>
      </c>
    </row>
    <row r="109" spans="1:8" ht="40.700000000000003" hidden="1" customHeight="1">
      <c r="A109" s="142"/>
      <c r="B109" s="137"/>
      <c r="C109" s="137"/>
      <c r="D109" s="98"/>
      <c r="E109" s="33" t="s">
        <v>220</v>
      </c>
      <c r="F109" s="170">
        <v>781546.39</v>
      </c>
      <c r="G109" s="170"/>
      <c r="H109" s="170">
        <f t="shared" si="9"/>
        <v>781546.39</v>
      </c>
    </row>
    <row r="110" spans="1:8" ht="40.700000000000003" hidden="1" customHeight="1">
      <c r="A110" s="142"/>
      <c r="B110" s="137"/>
      <c r="C110" s="137"/>
      <c r="D110" s="98"/>
      <c r="E110" s="33" t="s">
        <v>331</v>
      </c>
      <c r="F110" s="170">
        <v>22700</v>
      </c>
      <c r="G110" s="170"/>
      <c r="H110" s="170">
        <f t="shared" si="9"/>
        <v>22700</v>
      </c>
    </row>
    <row r="111" spans="1:8" ht="39.4" hidden="1" customHeight="1">
      <c r="A111" s="142"/>
      <c r="B111" s="137"/>
      <c r="C111" s="137"/>
      <c r="D111" s="98"/>
      <c r="E111" s="33" t="s">
        <v>235</v>
      </c>
      <c r="F111" s="170">
        <v>45000</v>
      </c>
      <c r="G111" s="170"/>
      <c r="H111" s="170">
        <f t="shared" si="9"/>
        <v>45000</v>
      </c>
    </row>
    <row r="112" spans="1:8" ht="35.450000000000003" hidden="1" customHeight="1">
      <c r="A112" s="142"/>
      <c r="B112" s="137"/>
      <c r="C112" s="137"/>
      <c r="D112" s="98"/>
      <c r="E112" s="33" t="s">
        <v>133</v>
      </c>
      <c r="F112" s="170">
        <v>1240000</v>
      </c>
      <c r="G112" s="170"/>
      <c r="H112" s="170">
        <f t="shared" si="9"/>
        <v>1240000</v>
      </c>
    </row>
    <row r="113" spans="1:9" ht="38.85" hidden="1" customHeight="1">
      <c r="A113" s="142"/>
      <c r="B113" s="137"/>
      <c r="C113" s="137"/>
      <c r="D113" s="98"/>
      <c r="E113" s="33" t="s">
        <v>134</v>
      </c>
      <c r="F113" s="170">
        <v>193520</v>
      </c>
      <c r="G113" s="170"/>
      <c r="H113" s="170">
        <f t="shared" si="9"/>
        <v>193520</v>
      </c>
    </row>
    <row r="114" spans="1:9" ht="38.1" hidden="1" customHeight="1">
      <c r="A114" s="142"/>
      <c r="B114" s="137"/>
      <c r="C114" s="137"/>
      <c r="D114" s="98"/>
      <c r="E114" s="33" t="s">
        <v>234</v>
      </c>
      <c r="F114" s="170">
        <v>40000</v>
      </c>
      <c r="G114" s="170"/>
      <c r="H114" s="170">
        <f t="shared" si="9"/>
        <v>40000</v>
      </c>
    </row>
    <row r="115" spans="1:9" ht="38.1" hidden="1" customHeight="1">
      <c r="A115" s="142"/>
      <c r="B115" s="137"/>
      <c r="C115" s="137"/>
      <c r="D115" s="98"/>
      <c r="E115" s="33" t="s">
        <v>301</v>
      </c>
      <c r="F115" s="170">
        <v>885000</v>
      </c>
      <c r="G115" s="170"/>
      <c r="H115" s="170">
        <f t="shared" si="9"/>
        <v>885000</v>
      </c>
    </row>
    <row r="116" spans="1:9" ht="36.6" hidden="1" customHeight="1">
      <c r="A116" s="142"/>
      <c r="B116" s="137"/>
      <c r="C116" s="137"/>
      <c r="D116" s="98"/>
      <c r="E116" s="33" t="s">
        <v>135</v>
      </c>
      <c r="F116" s="170">
        <v>1800000</v>
      </c>
      <c r="G116" s="170"/>
      <c r="H116" s="170">
        <f t="shared" si="9"/>
        <v>1800000</v>
      </c>
    </row>
    <row r="117" spans="1:9" ht="39.4" hidden="1" customHeight="1">
      <c r="A117" s="142"/>
      <c r="B117" s="137"/>
      <c r="C117" s="137"/>
      <c r="D117" s="98"/>
      <c r="E117" s="33" t="s">
        <v>136</v>
      </c>
      <c r="F117" s="170">
        <v>885861.39</v>
      </c>
      <c r="G117" s="170"/>
      <c r="H117" s="170">
        <f t="shared" si="9"/>
        <v>885861.39</v>
      </c>
    </row>
    <row r="118" spans="1:9" ht="29.45" hidden="1" customHeight="1">
      <c r="A118" s="142"/>
      <c r="B118" s="137"/>
      <c r="C118" s="137"/>
      <c r="D118" s="98"/>
      <c r="E118" s="33" t="s">
        <v>137</v>
      </c>
      <c r="F118" s="170">
        <v>266230.56</v>
      </c>
      <c r="G118" s="170"/>
      <c r="H118" s="170">
        <f t="shared" si="9"/>
        <v>266230.56</v>
      </c>
    </row>
    <row r="119" spans="1:9" ht="36.6" hidden="1" customHeight="1">
      <c r="A119" s="142"/>
      <c r="B119" s="137"/>
      <c r="C119" s="137"/>
      <c r="D119" s="98"/>
      <c r="E119" s="33" t="s">
        <v>138</v>
      </c>
      <c r="F119" s="170">
        <v>100000</v>
      </c>
      <c r="G119" s="170"/>
      <c r="H119" s="170">
        <f t="shared" si="9"/>
        <v>100000</v>
      </c>
    </row>
    <row r="120" spans="1:9" ht="39.950000000000003" hidden="1" customHeight="1">
      <c r="A120" s="142"/>
      <c r="B120" s="137"/>
      <c r="C120" s="137"/>
      <c r="D120" s="98"/>
      <c r="E120" s="33" t="s">
        <v>139</v>
      </c>
      <c r="F120" s="170">
        <v>250000</v>
      </c>
      <c r="G120" s="170"/>
      <c r="H120" s="170">
        <f t="shared" si="9"/>
        <v>250000</v>
      </c>
    </row>
    <row r="121" spans="1:9" ht="10.5" hidden="1" customHeight="1">
      <c r="A121" s="142"/>
      <c r="B121" s="137"/>
      <c r="C121" s="137"/>
      <c r="D121" s="98"/>
      <c r="E121" s="100"/>
      <c r="F121" s="170"/>
      <c r="G121" s="170"/>
      <c r="H121" s="170"/>
    </row>
    <row r="122" spans="1:9" ht="42.75" hidden="1" customHeight="1">
      <c r="A122" s="143" t="s">
        <v>304</v>
      </c>
      <c r="B122" s="137">
        <v>7325</v>
      </c>
      <c r="C122" s="157" t="s">
        <v>9</v>
      </c>
      <c r="D122" s="97" t="s">
        <v>305</v>
      </c>
      <c r="E122" s="100"/>
      <c r="F122" s="169">
        <f>F123</f>
        <v>1000000</v>
      </c>
      <c r="G122" s="169">
        <f t="shared" ref="G122:H122" si="10">G123</f>
        <v>0</v>
      </c>
      <c r="H122" s="169">
        <f t="shared" si="10"/>
        <v>1000000</v>
      </c>
    </row>
    <row r="123" spans="1:9" ht="33.75" hidden="1" customHeight="1">
      <c r="A123" s="142"/>
      <c r="B123" s="137"/>
      <c r="C123" s="137"/>
      <c r="D123" s="98"/>
      <c r="E123" s="100" t="s">
        <v>310</v>
      </c>
      <c r="F123" s="170">
        <v>1000000</v>
      </c>
      <c r="G123" s="170"/>
      <c r="H123" s="170">
        <f t="shared" ref="H123" si="11">F123+G123</f>
        <v>1000000</v>
      </c>
    </row>
    <row r="124" spans="1:9" ht="10.5" hidden="1" customHeight="1">
      <c r="A124" s="142"/>
      <c r="B124" s="137"/>
      <c r="C124" s="137"/>
      <c r="D124" s="98"/>
      <c r="E124" s="100"/>
      <c r="F124" s="170"/>
      <c r="G124" s="170"/>
      <c r="H124" s="170"/>
    </row>
    <row r="125" spans="1:9" ht="56.25" customHeight="1">
      <c r="A125" s="143" t="s">
        <v>269</v>
      </c>
      <c r="B125" s="137">
        <v>7363</v>
      </c>
      <c r="C125" s="157" t="s">
        <v>69</v>
      </c>
      <c r="D125" s="113" t="s">
        <v>271</v>
      </c>
      <c r="E125" s="100"/>
      <c r="F125" s="169">
        <f>SUM(F126:F131)</f>
        <v>430000</v>
      </c>
      <c r="G125" s="169">
        <f t="shared" ref="G125:H125" si="12">SUM(G126:G131)</f>
        <v>309800</v>
      </c>
      <c r="H125" s="169">
        <f t="shared" si="12"/>
        <v>739800</v>
      </c>
      <c r="I125" s="9">
        <v>1</v>
      </c>
    </row>
    <row r="126" spans="1:9" ht="82.5" customHeight="1">
      <c r="A126" s="143"/>
      <c r="B126" s="137"/>
      <c r="C126" s="157"/>
      <c r="D126" s="113"/>
      <c r="E126" s="113" t="s">
        <v>380</v>
      </c>
      <c r="F126" s="169"/>
      <c r="G126" s="170">
        <v>100000</v>
      </c>
      <c r="H126" s="170">
        <f t="shared" ref="H126:H131" si="13">F126+G126</f>
        <v>100000</v>
      </c>
      <c r="I126" s="9">
        <v>1</v>
      </c>
    </row>
    <row r="127" spans="1:9" ht="82.5" customHeight="1">
      <c r="A127" s="143"/>
      <c r="B127" s="137"/>
      <c r="C127" s="157"/>
      <c r="D127" s="113"/>
      <c r="E127" s="113" t="s">
        <v>381</v>
      </c>
      <c r="F127" s="169"/>
      <c r="G127" s="170">
        <v>110000</v>
      </c>
      <c r="H127" s="170">
        <f t="shared" si="13"/>
        <v>110000</v>
      </c>
      <c r="I127" s="9">
        <v>1</v>
      </c>
    </row>
    <row r="128" spans="1:9" ht="94.5" hidden="1" customHeight="1">
      <c r="A128" s="142"/>
      <c r="B128" s="137"/>
      <c r="C128" s="137"/>
      <c r="D128" s="98"/>
      <c r="E128" s="113" t="s">
        <v>270</v>
      </c>
      <c r="F128" s="170">
        <v>250000</v>
      </c>
      <c r="G128" s="170"/>
      <c r="H128" s="170">
        <f t="shared" si="13"/>
        <v>250000</v>
      </c>
    </row>
    <row r="129" spans="1:9" ht="96.75" hidden="1" customHeight="1">
      <c r="A129" s="142"/>
      <c r="B129" s="137"/>
      <c r="C129" s="137"/>
      <c r="D129" s="98"/>
      <c r="E129" s="113" t="s">
        <v>316</v>
      </c>
      <c r="F129" s="170">
        <v>180000</v>
      </c>
      <c r="G129" s="170"/>
      <c r="H129" s="170">
        <f t="shared" si="13"/>
        <v>180000</v>
      </c>
    </row>
    <row r="130" spans="1:9" ht="77.25" customHeight="1">
      <c r="A130" s="142"/>
      <c r="B130" s="137"/>
      <c r="C130" s="137"/>
      <c r="D130" s="98"/>
      <c r="E130" s="109" t="s">
        <v>382</v>
      </c>
      <c r="F130" s="170"/>
      <c r="G130" s="170">
        <v>49900</v>
      </c>
      <c r="H130" s="170">
        <f t="shared" si="13"/>
        <v>49900</v>
      </c>
      <c r="I130" s="9">
        <v>1</v>
      </c>
    </row>
    <row r="131" spans="1:9" ht="71.25" customHeight="1">
      <c r="A131" s="142"/>
      <c r="B131" s="137"/>
      <c r="C131" s="137"/>
      <c r="D131" s="98"/>
      <c r="E131" s="113" t="s">
        <v>383</v>
      </c>
      <c r="F131" s="170"/>
      <c r="G131" s="170">
        <v>49900</v>
      </c>
      <c r="H131" s="170">
        <f t="shared" si="13"/>
        <v>49900</v>
      </c>
      <c r="I131" s="9">
        <v>1</v>
      </c>
    </row>
    <row r="132" spans="1:9" ht="11.1" customHeight="1">
      <c r="A132" s="24"/>
      <c r="B132" s="34"/>
      <c r="C132" s="35"/>
      <c r="D132" s="13"/>
      <c r="E132" s="13"/>
      <c r="F132" s="170"/>
      <c r="G132" s="170"/>
      <c r="H132" s="170"/>
      <c r="I132" s="9">
        <v>1</v>
      </c>
    </row>
    <row r="133" spans="1:9" ht="56.25" hidden="1" customHeight="1">
      <c r="A133" s="114" t="s">
        <v>140</v>
      </c>
      <c r="B133" s="107">
        <v>8110</v>
      </c>
      <c r="C133" s="115" t="s">
        <v>141</v>
      </c>
      <c r="D133" s="97" t="s">
        <v>142</v>
      </c>
      <c r="E133" s="100"/>
      <c r="F133" s="169">
        <f>SUM(F134:F135)</f>
        <v>183719</v>
      </c>
      <c r="G133" s="169">
        <f>SUM(G134:G135)</f>
        <v>0</v>
      </c>
      <c r="H133" s="169">
        <f>SUM(H134:H135)</f>
        <v>183719</v>
      </c>
    </row>
    <row r="134" spans="1:9" ht="29.45" hidden="1" customHeight="1">
      <c r="A134" s="142"/>
      <c r="B134" s="137"/>
      <c r="C134" s="137"/>
      <c r="D134" s="98"/>
      <c r="E134" s="33" t="s">
        <v>145</v>
      </c>
      <c r="F134" s="170">
        <v>182182</v>
      </c>
      <c r="G134" s="170"/>
      <c r="H134" s="170">
        <f>F134+G134</f>
        <v>182182</v>
      </c>
    </row>
    <row r="135" spans="1:9" ht="27.6" hidden="1" customHeight="1">
      <c r="A135" s="142"/>
      <c r="B135" s="137"/>
      <c r="C135" s="137"/>
      <c r="D135" s="98"/>
      <c r="E135" s="33" t="s">
        <v>146</v>
      </c>
      <c r="F135" s="170">
        <v>1537</v>
      </c>
      <c r="G135" s="170"/>
      <c r="H135" s="170">
        <f>F135+G135</f>
        <v>1537</v>
      </c>
    </row>
    <row r="136" spans="1:9" ht="9.1999999999999993" hidden="1" customHeight="1">
      <c r="A136" s="24"/>
      <c r="B136" s="34"/>
      <c r="C136" s="35"/>
      <c r="D136" s="13"/>
      <c r="E136" s="13"/>
      <c r="F136" s="170"/>
      <c r="G136" s="170"/>
      <c r="H136" s="170"/>
    </row>
    <row r="137" spans="1:9" ht="31.9" customHeight="1">
      <c r="A137" s="75" t="s">
        <v>18</v>
      </c>
      <c r="B137" s="82"/>
      <c r="C137" s="83"/>
      <c r="D137" s="77" t="s">
        <v>19</v>
      </c>
      <c r="E137" s="84"/>
      <c r="F137" s="169">
        <f>F138</f>
        <v>9392000</v>
      </c>
      <c r="G137" s="169">
        <f>G138</f>
        <v>373000</v>
      </c>
      <c r="H137" s="169">
        <f>H138</f>
        <v>9765000</v>
      </c>
      <c r="I137" s="9">
        <v>1</v>
      </c>
    </row>
    <row r="138" spans="1:9" ht="24.4" customHeight="1">
      <c r="A138" s="24" t="s">
        <v>20</v>
      </c>
      <c r="B138" s="46"/>
      <c r="C138" s="47"/>
      <c r="D138" s="25" t="s">
        <v>19</v>
      </c>
      <c r="E138" s="44"/>
      <c r="F138" s="169">
        <f>F144+F140+F152+F148+F155</f>
        <v>9392000</v>
      </c>
      <c r="G138" s="169">
        <f t="shared" ref="G138:H138" si="14">G144+G140+G152+G148+G155</f>
        <v>373000</v>
      </c>
      <c r="H138" s="169">
        <f t="shared" si="14"/>
        <v>9765000</v>
      </c>
      <c r="I138" s="9">
        <v>1</v>
      </c>
    </row>
    <row r="139" spans="1:9" ht="8.65" customHeight="1">
      <c r="A139" s="24"/>
      <c r="B139" s="46"/>
      <c r="C139" s="47"/>
      <c r="D139" s="25"/>
      <c r="E139" s="44"/>
      <c r="F139" s="170"/>
      <c r="G139" s="170"/>
      <c r="H139" s="170"/>
      <c r="I139" s="9">
        <v>1</v>
      </c>
    </row>
    <row r="140" spans="1:9" ht="42.6" hidden="1" customHeight="1">
      <c r="A140" s="24" t="s">
        <v>289</v>
      </c>
      <c r="B140" s="45">
        <v>2010</v>
      </c>
      <c r="C140" s="28" t="s">
        <v>290</v>
      </c>
      <c r="D140" s="181" t="s">
        <v>291</v>
      </c>
      <c r="E140" s="44"/>
      <c r="F140" s="169">
        <f>SUM(F141:F142)</f>
        <v>7000000</v>
      </c>
      <c r="G140" s="169">
        <f t="shared" ref="G140:H140" si="15">SUM(G141:G142)</f>
        <v>0</v>
      </c>
      <c r="H140" s="169">
        <f t="shared" si="15"/>
        <v>7000000</v>
      </c>
    </row>
    <row r="141" spans="1:9" ht="54" hidden="1" customHeight="1">
      <c r="A141" s="24"/>
      <c r="B141" s="46"/>
      <c r="C141" s="47"/>
      <c r="D141" s="25"/>
      <c r="E141" s="13" t="s">
        <v>306</v>
      </c>
      <c r="F141" s="170">
        <v>5000000</v>
      </c>
      <c r="G141" s="170"/>
      <c r="H141" s="170">
        <f>F141+G141</f>
        <v>5000000</v>
      </c>
    </row>
    <row r="142" spans="1:9" ht="114" hidden="1" customHeight="1">
      <c r="A142" s="24"/>
      <c r="B142" s="46"/>
      <c r="C142" s="47"/>
      <c r="D142" s="25"/>
      <c r="E142" s="187" t="s">
        <v>340</v>
      </c>
      <c r="F142" s="170">
        <v>2000000</v>
      </c>
      <c r="G142" s="170"/>
      <c r="H142" s="170">
        <f t="shared" ref="H142" si="16">F142+G142</f>
        <v>2000000</v>
      </c>
    </row>
    <row r="143" spans="1:9" ht="8.65" hidden="1" customHeight="1">
      <c r="A143" s="24"/>
      <c r="B143" s="46"/>
      <c r="C143" s="47"/>
      <c r="D143" s="25"/>
      <c r="E143" s="44"/>
      <c r="F143" s="170"/>
      <c r="G143" s="170"/>
      <c r="H143" s="170"/>
    </row>
    <row r="144" spans="1:9" ht="56.25" hidden="1">
      <c r="A144" s="99" t="s">
        <v>21</v>
      </c>
      <c r="B144" s="28">
        <v>2030</v>
      </c>
      <c r="C144" s="28" t="s">
        <v>22</v>
      </c>
      <c r="D144" s="100" t="s">
        <v>23</v>
      </c>
      <c r="E144" s="139"/>
      <c r="F144" s="169">
        <f>SUM(F145:F146)</f>
        <v>2000000</v>
      </c>
      <c r="G144" s="169">
        <f t="shared" ref="G144:H144" si="17">SUM(G145:G146)</f>
        <v>0</v>
      </c>
      <c r="H144" s="169">
        <f t="shared" si="17"/>
        <v>2000000</v>
      </c>
    </row>
    <row r="145" spans="1:9" ht="45.75" hidden="1" customHeight="1">
      <c r="A145" s="142"/>
      <c r="B145" s="137"/>
      <c r="C145" s="137"/>
      <c r="D145" s="98"/>
      <c r="E145" s="100" t="s">
        <v>147</v>
      </c>
      <c r="F145" s="170">
        <v>1200000</v>
      </c>
      <c r="G145" s="170"/>
      <c r="H145" s="170">
        <f>F145+G145</f>
        <v>1200000</v>
      </c>
    </row>
    <row r="146" spans="1:9" ht="49.5" hidden="1" customHeight="1">
      <c r="A146" s="142"/>
      <c r="B146" s="137"/>
      <c r="C146" s="137"/>
      <c r="D146" s="98"/>
      <c r="E146" s="100" t="s">
        <v>339</v>
      </c>
      <c r="F146" s="170">
        <v>800000</v>
      </c>
      <c r="G146" s="170"/>
      <c r="H146" s="170">
        <f>F146+G146</f>
        <v>800000</v>
      </c>
    </row>
    <row r="147" spans="1:9" ht="10.5" hidden="1" customHeight="1">
      <c r="A147" s="142"/>
      <c r="B147" s="137"/>
      <c r="C147" s="137"/>
      <c r="D147" s="98"/>
      <c r="E147" s="100"/>
      <c r="F147" s="170"/>
      <c r="G147" s="170"/>
      <c r="H147" s="170"/>
    </row>
    <row r="148" spans="1:9" ht="57.75" hidden="1" customHeight="1">
      <c r="A148" s="99" t="s">
        <v>363</v>
      </c>
      <c r="B148" s="28" t="s">
        <v>364</v>
      </c>
      <c r="C148" s="28" t="s">
        <v>365</v>
      </c>
      <c r="D148" s="100" t="s">
        <v>366</v>
      </c>
      <c r="E148" s="100"/>
      <c r="F148" s="169">
        <f>SUM(F149:F150)</f>
        <v>365000</v>
      </c>
      <c r="G148" s="169">
        <f t="shared" ref="G148:H148" si="18">SUM(G149:G150)</f>
        <v>0</v>
      </c>
      <c r="H148" s="169">
        <f t="shared" si="18"/>
        <v>365000</v>
      </c>
    </row>
    <row r="149" spans="1:9" ht="52.5" hidden="1" customHeight="1">
      <c r="A149" s="142"/>
      <c r="B149" s="137"/>
      <c r="C149" s="137"/>
      <c r="D149" s="98"/>
      <c r="E149" s="97" t="s">
        <v>367</v>
      </c>
      <c r="F149" s="170">
        <v>300000</v>
      </c>
      <c r="G149" s="170"/>
      <c r="H149" s="170">
        <f>F149+G149</f>
        <v>300000</v>
      </c>
    </row>
    <row r="150" spans="1:9" ht="42.75" hidden="1" customHeight="1">
      <c r="A150" s="142"/>
      <c r="B150" s="137"/>
      <c r="C150" s="137"/>
      <c r="D150" s="98"/>
      <c r="E150" s="100" t="s">
        <v>368</v>
      </c>
      <c r="F150" s="170">
        <v>65000</v>
      </c>
      <c r="G150" s="170"/>
      <c r="H150" s="170">
        <f t="shared" ref="H150" si="19">F150+G150</f>
        <v>65000</v>
      </c>
    </row>
    <row r="151" spans="1:9" ht="10.5" hidden="1" customHeight="1">
      <c r="A151" s="142"/>
      <c r="B151" s="137"/>
      <c r="C151" s="137"/>
      <c r="D151" s="98"/>
      <c r="E151" s="100"/>
      <c r="F151" s="170"/>
      <c r="G151" s="170"/>
      <c r="H151" s="170"/>
    </row>
    <row r="152" spans="1:9" ht="42" customHeight="1">
      <c r="A152" s="24" t="s">
        <v>325</v>
      </c>
      <c r="B152" s="45">
        <v>2090</v>
      </c>
      <c r="C152" s="28" t="s">
        <v>326</v>
      </c>
      <c r="D152" s="33" t="s">
        <v>327</v>
      </c>
      <c r="E152" s="44"/>
      <c r="F152" s="169">
        <f>F153</f>
        <v>27000</v>
      </c>
      <c r="G152" s="169">
        <f t="shared" ref="G152:H152" si="20">G153</f>
        <v>-27000</v>
      </c>
      <c r="H152" s="169">
        <f t="shared" si="20"/>
        <v>0</v>
      </c>
      <c r="I152" s="9">
        <v>1</v>
      </c>
    </row>
    <row r="153" spans="1:9" ht="63.6" customHeight="1">
      <c r="A153" s="24"/>
      <c r="B153" s="46"/>
      <c r="C153" s="47"/>
      <c r="D153" s="25"/>
      <c r="E153" s="13" t="s">
        <v>324</v>
      </c>
      <c r="F153" s="170">
        <v>27000</v>
      </c>
      <c r="G153" s="170">
        <v>-27000</v>
      </c>
      <c r="H153" s="170">
        <f t="shared" ref="H153" si="21">F153+G153</f>
        <v>0</v>
      </c>
      <c r="I153" s="9">
        <v>1</v>
      </c>
    </row>
    <row r="154" spans="1:9" ht="10.15" customHeight="1">
      <c r="A154" s="142"/>
      <c r="B154" s="137"/>
      <c r="C154" s="137"/>
      <c r="D154" s="98"/>
      <c r="E154" s="100"/>
      <c r="F154" s="170"/>
      <c r="G154" s="170"/>
      <c r="H154" s="170"/>
      <c r="I154" s="9">
        <v>1</v>
      </c>
    </row>
    <row r="155" spans="1:9" ht="58.5" customHeight="1">
      <c r="A155" s="143" t="s">
        <v>377</v>
      </c>
      <c r="B155" s="137">
        <v>7363</v>
      </c>
      <c r="C155" s="157" t="s">
        <v>69</v>
      </c>
      <c r="D155" s="113" t="s">
        <v>271</v>
      </c>
      <c r="E155" s="100"/>
      <c r="F155" s="169">
        <f>F156</f>
        <v>0</v>
      </c>
      <c r="G155" s="169">
        <f t="shared" ref="G155:H155" si="22">G156</f>
        <v>400000</v>
      </c>
      <c r="H155" s="169">
        <f t="shared" si="22"/>
        <v>400000</v>
      </c>
      <c r="I155" s="9">
        <v>1</v>
      </c>
    </row>
    <row r="156" spans="1:9" ht="85.5" customHeight="1">
      <c r="A156" s="142"/>
      <c r="B156" s="137"/>
      <c r="C156" s="137"/>
      <c r="D156" s="98"/>
      <c r="E156" s="109" t="s">
        <v>384</v>
      </c>
      <c r="F156" s="170"/>
      <c r="G156" s="170">
        <v>400000</v>
      </c>
      <c r="H156" s="170">
        <f t="shared" ref="H156" si="23">F156+G156</f>
        <v>400000</v>
      </c>
      <c r="I156" s="9">
        <v>1</v>
      </c>
    </row>
    <row r="157" spans="1:9" ht="10.15" customHeight="1">
      <c r="A157" s="142"/>
      <c r="B157" s="137"/>
      <c r="C157" s="137"/>
      <c r="D157" s="98"/>
      <c r="E157" s="100"/>
      <c r="F157" s="170"/>
      <c r="G157" s="170"/>
      <c r="H157" s="170"/>
      <c r="I157" s="9">
        <v>1</v>
      </c>
    </row>
    <row r="158" spans="1:9" ht="35.25" hidden="1" customHeight="1">
      <c r="A158" s="75" t="s">
        <v>24</v>
      </c>
      <c r="B158" s="82"/>
      <c r="C158" s="83"/>
      <c r="D158" s="77" t="s">
        <v>25</v>
      </c>
      <c r="E158" s="85"/>
      <c r="F158" s="169">
        <f>F159</f>
        <v>18643501.75</v>
      </c>
      <c r="G158" s="169">
        <f>G159</f>
        <v>0</v>
      </c>
      <c r="H158" s="169">
        <f>H159</f>
        <v>18643501.75</v>
      </c>
    </row>
    <row r="159" spans="1:9" ht="31.9" hidden="1" customHeight="1">
      <c r="A159" s="24" t="s">
        <v>26</v>
      </c>
      <c r="B159" s="45"/>
      <c r="C159" s="28"/>
      <c r="D159" s="25" t="s">
        <v>25</v>
      </c>
      <c r="E159" s="11"/>
      <c r="F159" s="169">
        <f>F161+F170+F167+F164+F173</f>
        <v>18643501.75</v>
      </c>
      <c r="G159" s="169">
        <f t="shared" ref="G159:H159" si="24">G161+G170+G167+G164+G173</f>
        <v>0</v>
      </c>
      <c r="H159" s="169">
        <f t="shared" si="24"/>
        <v>18643501.75</v>
      </c>
    </row>
    <row r="160" spans="1:9" ht="7.15" hidden="1" customHeight="1">
      <c r="A160" s="39"/>
      <c r="B160" s="34"/>
      <c r="C160" s="34"/>
      <c r="D160" s="11"/>
      <c r="E160" s="11"/>
      <c r="F160" s="170"/>
      <c r="G160" s="170"/>
      <c r="H160" s="170"/>
    </row>
    <row r="161" spans="1:8" ht="74.099999999999994" hidden="1" customHeight="1">
      <c r="A161" s="99" t="s">
        <v>29</v>
      </c>
      <c r="B161" s="103" t="s">
        <v>30</v>
      </c>
      <c r="C161" s="118" t="s">
        <v>31</v>
      </c>
      <c r="D161" s="113" t="s">
        <v>32</v>
      </c>
      <c r="E161" s="98"/>
      <c r="F161" s="169">
        <f>F162</f>
        <v>72950</v>
      </c>
      <c r="G161" s="169">
        <f>G162</f>
        <v>0</v>
      </c>
      <c r="H161" s="169">
        <f>H162</f>
        <v>72950</v>
      </c>
    </row>
    <row r="162" spans="1:8" ht="25.5" hidden="1" customHeight="1">
      <c r="A162" s="142"/>
      <c r="B162" s="137"/>
      <c r="C162" s="137"/>
      <c r="D162" s="98"/>
      <c r="E162" s="12" t="s">
        <v>148</v>
      </c>
      <c r="F162" s="170">
        <v>72950</v>
      </c>
      <c r="G162" s="170"/>
      <c r="H162" s="170">
        <f>F162+G162</f>
        <v>72950</v>
      </c>
    </row>
    <row r="163" spans="1:8" ht="8.65" hidden="1" customHeight="1">
      <c r="A163" s="142"/>
      <c r="B163" s="137"/>
      <c r="C163" s="137"/>
      <c r="D163" s="98"/>
      <c r="E163" s="98"/>
      <c r="F163" s="170"/>
      <c r="G163" s="170"/>
      <c r="H163" s="170"/>
    </row>
    <row r="164" spans="1:8" ht="238.5" hidden="1" customHeight="1">
      <c r="A164" s="37" t="s">
        <v>293</v>
      </c>
      <c r="B164" s="35" t="s">
        <v>294</v>
      </c>
      <c r="C164" s="35" t="s">
        <v>281</v>
      </c>
      <c r="D164" s="163" t="s">
        <v>295</v>
      </c>
      <c r="E164" s="182"/>
      <c r="F164" s="169">
        <f>F165</f>
        <v>7927778</v>
      </c>
      <c r="G164" s="169">
        <f t="shared" ref="G164:H164" si="25">G165</f>
        <v>0</v>
      </c>
      <c r="H164" s="169">
        <f t="shared" si="25"/>
        <v>7927778</v>
      </c>
    </row>
    <row r="165" spans="1:8" ht="34.700000000000003" hidden="1" customHeight="1">
      <c r="A165" s="142"/>
      <c r="B165" s="137"/>
      <c r="C165" s="137"/>
      <c r="D165" s="98"/>
      <c r="E165" s="12" t="s">
        <v>283</v>
      </c>
      <c r="F165" s="170">
        <v>7927778</v>
      </c>
      <c r="G165" s="170"/>
      <c r="H165" s="170">
        <f>F165+G165</f>
        <v>7927778</v>
      </c>
    </row>
    <row r="166" spans="1:8" ht="8.65" hidden="1" customHeight="1">
      <c r="A166" s="142"/>
      <c r="B166" s="137"/>
      <c r="C166" s="137"/>
      <c r="D166" s="98"/>
      <c r="E166" s="182"/>
      <c r="F166" s="170"/>
      <c r="G166" s="170"/>
      <c r="H166" s="170"/>
    </row>
    <row r="167" spans="1:8" ht="205.5" hidden="1" customHeight="1">
      <c r="A167" s="37" t="s">
        <v>279</v>
      </c>
      <c r="B167" s="35" t="s">
        <v>280</v>
      </c>
      <c r="C167" s="35" t="s">
        <v>281</v>
      </c>
      <c r="D167" s="183" t="s">
        <v>282</v>
      </c>
      <c r="E167" s="12"/>
      <c r="F167" s="169">
        <f>F168</f>
        <v>932367</v>
      </c>
      <c r="G167" s="169">
        <f t="shared" ref="G167:H167" si="26">G168</f>
        <v>0</v>
      </c>
      <c r="H167" s="169">
        <f t="shared" si="26"/>
        <v>932367</v>
      </c>
    </row>
    <row r="168" spans="1:8" ht="39.950000000000003" hidden="1" customHeight="1">
      <c r="A168" s="164"/>
      <c r="B168" s="35"/>
      <c r="C168" s="35"/>
      <c r="D168" s="11"/>
      <c r="E168" s="12" t="s">
        <v>283</v>
      </c>
      <c r="F168" s="170">
        <v>932367</v>
      </c>
      <c r="G168" s="170"/>
      <c r="H168" s="170">
        <f>F168+G168</f>
        <v>932367</v>
      </c>
    </row>
    <row r="169" spans="1:8" ht="8.65" hidden="1" customHeight="1">
      <c r="A169" s="142"/>
      <c r="B169" s="137"/>
      <c r="C169" s="137"/>
      <c r="D169" s="98"/>
      <c r="E169" s="98"/>
      <c r="F169" s="170"/>
      <c r="G169" s="170"/>
      <c r="H169" s="170"/>
    </row>
    <row r="170" spans="1:8" ht="44.25" hidden="1" customHeight="1">
      <c r="A170" s="99" t="s">
        <v>33</v>
      </c>
      <c r="B170" s="102">
        <v>6082</v>
      </c>
      <c r="C170" s="103" t="s">
        <v>34</v>
      </c>
      <c r="D170" s="100" t="s">
        <v>35</v>
      </c>
      <c r="E170" s="98"/>
      <c r="F170" s="169">
        <f>F171</f>
        <v>4000000</v>
      </c>
      <c r="G170" s="169">
        <f>G171</f>
        <v>0</v>
      </c>
      <c r="H170" s="169">
        <f>H171</f>
        <v>4000000</v>
      </c>
    </row>
    <row r="171" spans="1:8" ht="70.150000000000006" hidden="1" customHeight="1">
      <c r="A171" s="142"/>
      <c r="B171" s="137"/>
      <c r="C171" s="137"/>
      <c r="D171" s="98"/>
      <c r="E171" s="119" t="s">
        <v>149</v>
      </c>
      <c r="F171" s="170">
        <v>4000000</v>
      </c>
      <c r="G171" s="170"/>
      <c r="H171" s="170">
        <f>F171+G171</f>
        <v>4000000</v>
      </c>
    </row>
    <row r="172" spans="1:8" ht="9" hidden="1" customHeight="1">
      <c r="A172" s="142"/>
      <c r="B172" s="137"/>
      <c r="C172" s="137"/>
      <c r="D172" s="98"/>
      <c r="E172" s="119"/>
      <c r="F172" s="170"/>
      <c r="G172" s="170"/>
      <c r="H172" s="170"/>
    </row>
    <row r="173" spans="1:8" ht="99" hidden="1" customHeight="1">
      <c r="A173" s="158" t="s">
        <v>333</v>
      </c>
      <c r="B173" s="188">
        <v>6083</v>
      </c>
      <c r="C173" s="106" t="s">
        <v>34</v>
      </c>
      <c r="D173" s="109" t="s">
        <v>335</v>
      </c>
      <c r="E173" s="189"/>
      <c r="F173" s="169">
        <f>F174</f>
        <v>5710406.75</v>
      </c>
      <c r="G173" s="169">
        <f t="shared" ref="G173:H173" si="27">G174</f>
        <v>0</v>
      </c>
      <c r="H173" s="169">
        <f t="shared" si="27"/>
        <v>5710406.75</v>
      </c>
    </row>
    <row r="174" spans="1:8" ht="101.25" hidden="1" customHeight="1">
      <c r="A174" s="190"/>
      <c r="B174" s="107"/>
      <c r="C174" s="107"/>
      <c r="D174" s="191"/>
      <c r="E174" s="192" t="s">
        <v>334</v>
      </c>
      <c r="F174" s="170">
        <v>5710406.75</v>
      </c>
      <c r="G174" s="170"/>
      <c r="H174" s="170">
        <f>F174+G174</f>
        <v>5710406.75</v>
      </c>
    </row>
    <row r="175" spans="1:8" ht="10.5" hidden="1" customHeight="1">
      <c r="A175" s="39"/>
      <c r="B175" s="34"/>
      <c r="C175" s="34"/>
      <c r="D175" s="11"/>
      <c r="E175" s="48"/>
      <c r="F175" s="170"/>
      <c r="G175" s="170"/>
      <c r="H175" s="170"/>
    </row>
    <row r="176" spans="1:8" ht="38.85" hidden="1" customHeight="1">
      <c r="A176" s="86" t="s">
        <v>36</v>
      </c>
      <c r="B176" s="87"/>
      <c r="C176" s="87"/>
      <c r="D176" s="88" t="s">
        <v>37</v>
      </c>
      <c r="E176" s="85"/>
      <c r="F176" s="169">
        <f>F177</f>
        <v>106000</v>
      </c>
      <c r="G176" s="169">
        <f>G177</f>
        <v>0</v>
      </c>
      <c r="H176" s="169">
        <f>H177</f>
        <v>106000</v>
      </c>
    </row>
    <row r="177" spans="1:9" ht="38.1" hidden="1" customHeight="1">
      <c r="A177" s="37" t="s">
        <v>38</v>
      </c>
      <c r="B177" s="38"/>
      <c r="C177" s="38"/>
      <c r="D177" s="49" t="s">
        <v>37</v>
      </c>
      <c r="E177" s="11"/>
      <c r="F177" s="169">
        <f>F179</f>
        <v>106000</v>
      </c>
      <c r="G177" s="169">
        <f>G179</f>
        <v>0</v>
      </c>
      <c r="H177" s="169">
        <f>H179</f>
        <v>106000</v>
      </c>
      <c r="I177" s="3"/>
    </row>
    <row r="178" spans="1:9" ht="8.25" hidden="1" customHeight="1">
      <c r="A178" s="50"/>
      <c r="B178" s="38"/>
      <c r="C178" s="38"/>
      <c r="D178" s="51"/>
      <c r="E178" s="11"/>
      <c r="F178" s="170"/>
      <c r="G178" s="170"/>
      <c r="H178" s="170"/>
      <c r="I178" s="3"/>
    </row>
    <row r="179" spans="1:9" ht="51.75" hidden="1" customHeight="1">
      <c r="A179" s="99" t="s">
        <v>39</v>
      </c>
      <c r="B179" s="103" t="s">
        <v>27</v>
      </c>
      <c r="C179" s="103" t="s">
        <v>6</v>
      </c>
      <c r="D179" s="109" t="s">
        <v>205</v>
      </c>
      <c r="E179" s="98"/>
      <c r="F179" s="169">
        <f>F180</f>
        <v>106000</v>
      </c>
      <c r="G179" s="169">
        <f>G180</f>
        <v>0</v>
      </c>
      <c r="H179" s="169">
        <f>H180</f>
        <v>106000</v>
      </c>
      <c r="I179" s="3"/>
    </row>
    <row r="180" spans="1:9" ht="31.9" hidden="1" customHeight="1">
      <c r="A180" s="142"/>
      <c r="B180" s="137"/>
      <c r="C180" s="137"/>
      <c r="D180" s="98"/>
      <c r="E180" s="12" t="s">
        <v>148</v>
      </c>
      <c r="F180" s="170">
        <v>106000</v>
      </c>
      <c r="G180" s="169"/>
      <c r="H180" s="170">
        <f>F180+G180</f>
        <v>106000</v>
      </c>
      <c r="I180" s="3"/>
    </row>
    <row r="181" spans="1:9" ht="8.25" hidden="1" customHeight="1">
      <c r="A181" s="39"/>
      <c r="B181" s="34"/>
      <c r="C181" s="34"/>
      <c r="D181" s="11"/>
      <c r="E181" s="11"/>
      <c r="F181" s="170"/>
      <c r="G181" s="170"/>
      <c r="H181" s="170"/>
      <c r="I181" s="3"/>
    </row>
    <row r="182" spans="1:9" ht="30.75" hidden="1" customHeight="1">
      <c r="A182" s="75" t="s">
        <v>40</v>
      </c>
      <c r="B182" s="82"/>
      <c r="C182" s="83"/>
      <c r="D182" s="77" t="s">
        <v>41</v>
      </c>
      <c r="E182" s="85"/>
      <c r="F182" s="169">
        <f>F183</f>
        <v>787158</v>
      </c>
      <c r="G182" s="169">
        <f>G183</f>
        <v>0</v>
      </c>
      <c r="H182" s="169">
        <f>H183</f>
        <v>787158</v>
      </c>
      <c r="I182" s="3"/>
    </row>
    <row r="183" spans="1:9" ht="26.85" hidden="1" customHeight="1">
      <c r="A183" s="24" t="s">
        <v>42</v>
      </c>
      <c r="B183" s="45"/>
      <c r="C183" s="28"/>
      <c r="D183" s="25" t="s">
        <v>41</v>
      </c>
      <c r="E183" s="11"/>
      <c r="F183" s="169">
        <f>F190+F195+F185</f>
        <v>787158</v>
      </c>
      <c r="G183" s="169">
        <f t="shared" ref="G183:H183" si="28">G190+G195+G185</f>
        <v>0</v>
      </c>
      <c r="H183" s="169">
        <f t="shared" si="28"/>
        <v>787158</v>
      </c>
      <c r="I183" s="3"/>
    </row>
    <row r="184" spans="1:9" ht="6.6" hidden="1" customHeight="1">
      <c r="A184" s="39"/>
      <c r="B184" s="34"/>
      <c r="C184" s="34"/>
      <c r="D184" s="11"/>
      <c r="E184" s="11"/>
      <c r="F184" s="170"/>
      <c r="G184" s="170"/>
      <c r="H184" s="170"/>
      <c r="I184" s="3"/>
    </row>
    <row r="185" spans="1:9" ht="39" hidden="1" customHeight="1">
      <c r="A185" s="99" t="s">
        <v>356</v>
      </c>
      <c r="B185" s="102">
        <v>1080</v>
      </c>
      <c r="C185" s="103" t="s">
        <v>357</v>
      </c>
      <c r="D185" s="13" t="s">
        <v>358</v>
      </c>
      <c r="E185" s="11"/>
      <c r="F185" s="169">
        <f>SUM(F186:F188)</f>
        <v>75000</v>
      </c>
      <c r="G185" s="169">
        <f t="shared" ref="G185:H185" si="29">SUM(G186:G188)</f>
        <v>0</v>
      </c>
      <c r="H185" s="169">
        <f t="shared" si="29"/>
        <v>75000</v>
      </c>
      <c r="I185" s="3"/>
    </row>
    <row r="186" spans="1:9" ht="39.75" hidden="1" customHeight="1">
      <c r="A186" s="39"/>
      <c r="B186" s="34"/>
      <c r="C186" s="34"/>
      <c r="D186" s="11"/>
      <c r="E186" s="13" t="s">
        <v>359</v>
      </c>
      <c r="F186" s="170">
        <v>25000</v>
      </c>
      <c r="G186" s="170"/>
      <c r="H186" s="170">
        <f t="shared" ref="H186:H188" si="30">F186+G186</f>
        <v>25000</v>
      </c>
      <c r="I186" s="3"/>
    </row>
    <row r="187" spans="1:9" ht="35.25" hidden="1" customHeight="1">
      <c r="A187" s="39"/>
      <c r="B187" s="34"/>
      <c r="C187" s="34"/>
      <c r="D187" s="11"/>
      <c r="E187" s="100" t="s">
        <v>360</v>
      </c>
      <c r="F187" s="170">
        <v>25000</v>
      </c>
      <c r="G187" s="170"/>
      <c r="H187" s="170">
        <f t="shared" si="30"/>
        <v>25000</v>
      </c>
      <c r="I187" s="3"/>
    </row>
    <row r="188" spans="1:9" ht="28.5" hidden="1" customHeight="1">
      <c r="A188" s="39"/>
      <c r="B188" s="34"/>
      <c r="C188" s="34"/>
      <c r="D188" s="11"/>
      <c r="E188" s="98" t="s">
        <v>361</v>
      </c>
      <c r="F188" s="170">
        <v>25000</v>
      </c>
      <c r="G188" s="170"/>
      <c r="H188" s="170">
        <f t="shared" si="30"/>
        <v>25000</v>
      </c>
      <c r="I188" s="3"/>
    </row>
    <row r="189" spans="1:9" ht="6.6" hidden="1" customHeight="1">
      <c r="A189" s="39"/>
      <c r="B189" s="34"/>
      <c r="C189" s="34"/>
      <c r="D189" s="11"/>
      <c r="E189" s="11"/>
      <c r="F189" s="170"/>
      <c r="G189" s="170"/>
      <c r="H189" s="170"/>
      <c r="I189" s="3"/>
    </row>
    <row r="190" spans="1:9" ht="30.4" hidden="1" customHeight="1">
      <c r="A190" s="99" t="s">
        <v>43</v>
      </c>
      <c r="B190" s="102">
        <v>4030</v>
      </c>
      <c r="C190" s="103" t="s">
        <v>44</v>
      </c>
      <c r="D190" s="98" t="s">
        <v>45</v>
      </c>
      <c r="E190" s="98"/>
      <c r="F190" s="169">
        <f>SUM(F191:F193)</f>
        <v>514458</v>
      </c>
      <c r="G190" s="169">
        <f>SUM(G191:G193)</f>
        <v>0</v>
      </c>
      <c r="H190" s="169">
        <f>SUM(H191:H193)</f>
        <v>514458</v>
      </c>
      <c r="I190" s="3"/>
    </row>
    <row r="191" spans="1:9" ht="26.25" hidden="1" customHeight="1">
      <c r="A191" s="142"/>
      <c r="B191" s="137"/>
      <c r="C191" s="137"/>
      <c r="D191" s="98"/>
      <c r="E191" s="120" t="s">
        <v>150</v>
      </c>
      <c r="F191" s="170">
        <v>380000</v>
      </c>
      <c r="G191" s="170"/>
      <c r="H191" s="170">
        <f>F191+G191</f>
        <v>380000</v>
      </c>
      <c r="I191" s="3"/>
    </row>
    <row r="192" spans="1:9" ht="37.35" hidden="1" customHeight="1">
      <c r="A192" s="142"/>
      <c r="B192" s="137"/>
      <c r="C192" s="137"/>
      <c r="D192" s="98"/>
      <c r="E192" s="97" t="s">
        <v>351</v>
      </c>
      <c r="F192" s="170">
        <v>14458</v>
      </c>
      <c r="G192" s="170"/>
      <c r="H192" s="170">
        <f>F192+G192</f>
        <v>14458</v>
      </c>
      <c r="I192" s="3"/>
    </row>
    <row r="193" spans="1:10" ht="38.450000000000003" hidden="1" customHeight="1">
      <c r="A193" s="142"/>
      <c r="B193" s="137"/>
      <c r="C193" s="137"/>
      <c r="D193" s="98"/>
      <c r="E193" s="100" t="s">
        <v>151</v>
      </c>
      <c r="F193" s="170">
        <v>120000</v>
      </c>
      <c r="G193" s="170"/>
      <c r="H193" s="170">
        <f>F193+G193</f>
        <v>120000</v>
      </c>
      <c r="I193" s="3"/>
    </row>
    <row r="194" spans="1:10" ht="8.25" hidden="1" customHeight="1">
      <c r="A194" s="39"/>
      <c r="B194" s="52"/>
      <c r="C194" s="52"/>
      <c r="D194" s="11"/>
      <c r="E194" s="43"/>
      <c r="F194" s="170"/>
      <c r="G194" s="170"/>
      <c r="H194" s="170"/>
      <c r="I194" s="3"/>
    </row>
    <row r="195" spans="1:10" ht="57.6" hidden="1" customHeight="1">
      <c r="A195" s="30">
        <v>1014060</v>
      </c>
      <c r="B195" s="102">
        <v>4060</v>
      </c>
      <c r="C195" s="103" t="s">
        <v>218</v>
      </c>
      <c r="D195" s="13" t="s">
        <v>217</v>
      </c>
      <c r="E195" s="43"/>
      <c r="F195" s="169">
        <f>SUM(F196:F201)</f>
        <v>197700</v>
      </c>
      <c r="G195" s="169">
        <f>SUM(G196:G201)</f>
        <v>0</v>
      </c>
      <c r="H195" s="169">
        <f>SUM(H196:H201)</f>
        <v>197700</v>
      </c>
      <c r="I195" s="3"/>
    </row>
    <row r="196" spans="1:10" ht="25.5" hidden="1" customHeight="1">
      <c r="A196" s="39"/>
      <c r="B196" s="52"/>
      <c r="C196" s="52"/>
      <c r="D196" s="11"/>
      <c r="E196" s="13" t="s">
        <v>219</v>
      </c>
      <c r="F196" s="170">
        <v>47000</v>
      </c>
      <c r="G196" s="170"/>
      <c r="H196" s="170">
        <f t="shared" ref="H196:H201" si="31">F196+G196</f>
        <v>47000</v>
      </c>
      <c r="I196" s="3"/>
    </row>
    <row r="197" spans="1:10" ht="39.950000000000003" hidden="1" customHeight="1">
      <c r="A197" s="39"/>
      <c r="B197" s="52"/>
      <c r="C197" s="52"/>
      <c r="D197" s="11"/>
      <c r="E197" s="13" t="s">
        <v>240</v>
      </c>
      <c r="F197" s="170">
        <v>30000</v>
      </c>
      <c r="G197" s="170"/>
      <c r="H197" s="170">
        <f t="shared" si="31"/>
        <v>30000</v>
      </c>
      <c r="I197" s="3"/>
    </row>
    <row r="198" spans="1:10" ht="46.5" hidden="1" customHeight="1">
      <c r="A198" s="39"/>
      <c r="B198" s="52"/>
      <c r="C198" s="52"/>
      <c r="D198" s="11"/>
      <c r="E198" s="100" t="s">
        <v>241</v>
      </c>
      <c r="F198" s="170">
        <v>19000</v>
      </c>
      <c r="G198" s="170"/>
      <c r="H198" s="170">
        <f t="shared" si="31"/>
        <v>19000</v>
      </c>
      <c r="I198" s="3"/>
    </row>
    <row r="199" spans="1:10" ht="33.75" hidden="1" customHeight="1">
      <c r="A199" s="39"/>
      <c r="B199" s="52"/>
      <c r="C199" s="52"/>
      <c r="D199" s="11"/>
      <c r="E199" s="100" t="s">
        <v>374</v>
      </c>
      <c r="F199" s="170">
        <v>27000</v>
      </c>
      <c r="G199" s="170"/>
      <c r="H199" s="170">
        <f t="shared" si="31"/>
        <v>27000</v>
      </c>
      <c r="I199" s="3"/>
    </row>
    <row r="200" spans="1:10" ht="30" hidden="1" customHeight="1">
      <c r="A200" s="39"/>
      <c r="B200" s="52"/>
      <c r="C200" s="52"/>
      <c r="D200" s="11"/>
      <c r="E200" s="100" t="s">
        <v>302</v>
      </c>
      <c r="F200" s="170">
        <v>26700</v>
      </c>
      <c r="G200" s="170"/>
      <c r="H200" s="170">
        <f t="shared" si="31"/>
        <v>26700</v>
      </c>
      <c r="I200" s="3"/>
    </row>
    <row r="201" spans="1:10" ht="37.35" hidden="1" customHeight="1">
      <c r="A201" s="39"/>
      <c r="B201" s="52"/>
      <c r="C201" s="52"/>
      <c r="D201" s="11"/>
      <c r="E201" s="13" t="s">
        <v>221</v>
      </c>
      <c r="F201" s="170">
        <v>48000</v>
      </c>
      <c r="G201" s="170"/>
      <c r="H201" s="170">
        <f t="shared" si="31"/>
        <v>48000</v>
      </c>
      <c r="I201" s="3"/>
    </row>
    <row r="202" spans="1:10" ht="8.25" hidden="1" customHeight="1">
      <c r="A202" s="39"/>
      <c r="B202" s="52"/>
      <c r="C202" s="52"/>
      <c r="D202" s="11"/>
      <c r="E202" s="43"/>
      <c r="F202" s="170"/>
      <c r="G202" s="170"/>
      <c r="H202" s="170"/>
      <c r="I202" s="3"/>
    </row>
    <row r="203" spans="1:10" ht="34.5" customHeight="1">
      <c r="A203" s="89">
        <v>1100000</v>
      </c>
      <c r="B203" s="90"/>
      <c r="C203" s="91"/>
      <c r="D203" s="154" t="s">
        <v>239</v>
      </c>
      <c r="E203" s="85"/>
      <c r="F203" s="169">
        <f>F204</f>
        <v>4303000</v>
      </c>
      <c r="G203" s="169">
        <f>G204</f>
        <v>34380</v>
      </c>
      <c r="H203" s="169">
        <f>H204</f>
        <v>4337380</v>
      </c>
      <c r="I203" s="3">
        <v>1</v>
      </c>
    </row>
    <row r="204" spans="1:10" ht="25.5" customHeight="1">
      <c r="A204" s="50">
        <v>1110000</v>
      </c>
      <c r="B204" s="53"/>
      <c r="C204" s="54"/>
      <c r="D204" s="49" t="s">
        <v>239</v>
      </c>
      <c r="E204" s="11"/>
      <c r="F204" s="169">
        <f>F206+F213+F217+F209</f>
        <v>4303000</v>
      </c>
      <c r="G204" s="169">
        <f t="shared" ref="G204:H204" si="32">G206+G213+G217+G209</f>
        <v>34380</v>
      </c>
      <c r="H204" s="169">
        <f t="shared" si="32"/>
        <v>4337380</v>
      </c>
      <c r="I204" s="3">
        <v>1</v>
      </c>
    </row>
    <row r="205" spans="1:10" ht="8.65" customHeight="1">
      <c r="A205" s="39"/>
      <c r="B205" s="52"/>
      <c r="C205" s="52"/>
      <c r="D205" s="11"/>
      <c r="E205" s="11"/>
      <c r="F205" s="170"/>
      <c r="G205" s="170"/>
      <c r="H205" s="170"/>
      <c r="I205" s="3">
        <v>1</v>
      </c>
    </row>
    <row r="206" spans="1:10" ht="55.5" hidden="1" customHeight="1">
      <c r="A206" s="99" t="s">
        <v>53</v>
      </c>
      <c r="B206" s="102">
        <v>5031</v>
      </c>
      <c r="C206" s="103" t="s">
        <v>52</v>
      </c>
      <c r="D206" s="13" t="s">
        <v>54</v>
      </c>
      <c r="E206" s="55"/>
      <c r="F206" s="169">
        <f>SUM(F207:F207)</f>
        <v>70000</v>
      </c>
      <c r="G206" s="169">
        <f>SUM(G207:G207)</f>
        <v>0</v>
      </c>
      <c r="H206" s="169">
        <f>SUM(H207:H207)</f>
        <v>70000</v>
      </c>
      <c r="I206" s="3"/>
    </row>
    <row r="207" spans="1:10" ht="26.25" hidden="1" customHeight="1">
      <c r="A207" s="99"/>
      <c r="B207" s="122"/>
      <c r="C207" s="123"/>
      <c r="D207" s="56"/>
      <c r="E207" s="12" t="s">
        <v>153</v>
      </c>
      <c r="F207" s="170">
        <v>70000</v>
      </c>
      <c r="G207" s="170"/>
      <c r="H207" s="170">
        <f>F207+G207</f>
        <v>70000</v>
      </c>
      <c r="I207" s="3"/>
    </row>
    <row r="208" spans="1:10" ht="8.65" hidden="1" customHeight="1">
      <c r="A208" s="99"/>
      <c r="B208" s="122"/>
      <c r="C208" s="123"/>
      <c r="D208" s="56"/>
      <c r="E208" s="12"/>
      <c r="F208" s="169"/>
      <c r="G208" s="169"/>
      <c r="H208" s="169"/>
      <c r="I208" s="105"/>
      <c r="J208" s="105"/>
    </row>
    <row r="209" spans="1:10" ht="80.45" customHeight="1">
      <c r="A209" s="203">
        <v>1115061</v>
      </c>
      <c r="B209" s="195">
        <v>5061</v>
      </c>
      <c r="C209" s="103" t="s">
        <v>52</v>
      </c>
      <c r="D209" s="204" t="s">
        <v>341</v>
      </c>
      <c r="E209" s="13"/>
      <c r="F209" s="169">
        <f>SUM(F210:F211)</f>
        <v>23000</v>
      </c>
      <c r="G209" s="169">
        <f t="shared" ref="G209:H209" si="33">SUM(G210:G211)</f>
        <v>34380</v>
      </c>
      <c r="H209" s="169">
        <f t="shared" si="33"/>
        <v>57380</v>
      </c>
      <c r="I209" s="105">
        <v>1</v>
      </c>
      <c r="J209" s="105"/>
    </row>
    <row r="210" spans="1:10" ht="43.15" hidden="1" customHeight="1">
      <c r="A210" s="99"/>
      <c r="B210" s="122"/>
      <c r="C210" s="123"/>
      <c r="D210" s="56"/>
      <c r="E210" s="205" t="s">
        <v>350</v>
      </c>
      <c r="F210" s="170">
        <v>23000</v>
      </c>
      <c r="G210" s="170"/>
      <c r="H210" s="170">
        <f>F210+G210</f>
        <v>23000</v>
      </c>
      <c r="I210" s="105"/>
      <c r="J210" s="105"/>
    </row>
    <row r="211" spans="1:10" ht="43.15" customHeight="1">
      <c r="A211" s="99"/>
      <c r="B211" s="122"/>
      <c r="C211" s="123"/>
      <c r="D211" s="56"/>
      <c r="E211" s="100" t="s">
        <v>378</v>
      </c>
      <c r="F211" s="170"/>
      <c r="G211" s="170">
        <v>34380</v>
      </c>
      <c r="H211" s="170">
        <f>F211+G211</f>
        <v>34380</v>
      </c>
      <c r="I211" s="105">
        <v>1</v>
      </c>
      <c r="J211" s="105"/>
    </row>
    <row r="212" spans="1:10" ht="8.65" customHeight="1">
      <c r="A212" s="99"/>
      <c r="B212" s="122"/>
      <c r="C212" s="123"/>
      <c r="D212" s="56"/>
      <c r="E212" s="12"/>
      <c r="F212" s="169"/>
      <c r="G212" s="169"/>
      <c r="H212" s="169"/>
      <c r="I212" s="105">
        <v>1</v>
      </c>
      <c r="J212" s="105"/>
    </row>
    <row r="213" spans="1:10" ht="71.25" hidden="1" customHeight="1">
      <c r="A213" s="99" t="s">
        <v>214</v>
      </c>
      <c r="B213" s="102">
        <v>5062</v>
      </c>
      <c r="C213" s="103" t="s">
        <v>52</v>
      </c>
      <c r="D213" s="13" t="s">
        <v>215</v>
      </c>
      <c r="E213" s="13"/>
      <c r="F213" s="169">
        <f>SUM(F214:F215)</f>
        <v>310000</v>
      </c>
      <c r="G213" s="169">
        <f>SUM(G214:G215)</f>
        <v>0</v>
      </c>
      <c r="H213" s="169">
        <f>SUM(H214:H215)</f>
        <v>310000</v>
      </c>
      <c r="I213" s="3"/>
    </row>
    <row r="214" spans="1:10" ht="26.25" hidden="1" customHeight="1">
      <c r="A214" s="99"/>
      <c r="B214" s="122"/>
      <c r="C214" s="123"/>
      <c r="D214" s="56"/>
      <c r="E214" s="98" t="s">
        <v>216</v>
      </c>
      <c r="F214" s="170">
        <v>160000</v>
      </c>
      <c r="G214" s="170"/>
      <c r="H214" s="170">
        <f>F214+G214</f>
        <v>160000</v>
      </c>
      <c r="I214" s="105"/>
      <c r="J214" s="105"/>
    </row>
    <row r="215" spans="1:10" ht="38.1" hidden="1" customHeight="1">
      <c r="A215" s="99"/>
      <c r="B215" s="122"/>
      <c r="C215" s="123"/>
      <c r="D215" s="56"/>
      <c r="E215" s="100" t="s">
        <v>230</v>
      </c>
      <c r="F215" s="170">
        <v>150000</v>
      </c>
      <c r="G215" s="170"/>
      <c r="H215" s="170">
        <f>F215+G215</f>
        <v>150000</v>
      </c>
      <c r="I215" s="3"/>
    </row>
    <row r="216" spans="1:10" ht="8.65" hidden="1" customHeight="1">
      <c r="A216" s="99"/>
      <c r="B216" s="122"/>
      <c r="C216" s="123"/>
      <c r="D216" s="56"/>
      <c r="E216" s="12"/>
      <c r="F216" s="169"/>
      <c r="G216" s="169"/>
      <c r="H216" s="170"/>
      <c r="I216" s="3"/>
    </row>
    <row r="217" spans="1:10" ht="39.950000000000003" hidden="1" customHeight="1">
      <c r="A217" s="101">
        <v>1117325</v>
      </c>
      <c r="B217" s="102">
        <v>7325</v>
      </c>
      <c r="C217" s="103" t="s">
        <v>9</v>
      </c>
      <c r="D217" s="100" t="s">
        <v>111</v>
      </c>
      <c r="E217" s="12"/>
      <c r="F217" s="169">
        <f>SUM(F218:F221)</f>
        <v>3900000</v>
      </c>
      <c r="G217" s="169">
        <f>SUM(G218:G221)</f>
        <v>0</v>
      </c>
      <c r="H217" s="169">
        <f>SUM(H218:H221)</f>
        <v>3900000</v>
      </c>
      <c r="I217" s="3"/>
    </row>
    <row r="218" spans="1:10" ht="25.5" hidden="1" customHeight="1">
      <c r="A218" s="101"/>
      <c r="B218" s="102"/>
      <c r="C218" s="103"/>
      <c r="D218" s="100"/>
      <c r="E218" s="12" t="s">
        <v>154</v>
      </c>
      <c r="F218" s="170">
        <v>3600000</v>
      </c>
      <c r="G218" s="170"/>
      <c r="H218" s="170">
        <f>F218+G218</f>
        <v>3600000</v>
      </c>
      <c r="I218" s="3"/>
    </row>
    <row r="219" spans="1:10" ht="25.5" hidden="1" customHeight="1">
      <c r="A219" s="101"/>
      <c r="B219" s="102"/>
      <c r="C219" s="103"/>
      <c r="D219" s="100"/>
      <c r="E219" s="196" t="s">
        <v>228</v>
      </c>
      <c r="F219" s="170">
        <v>78000</v>
      </c>
      <c r="G219" s="170"/>
      <c r="H219" s="170">
        <f>F219+G219</f>
        <v>78000</v>
      </c>
      <c r="I219" s="3"/>
    </row>
    <row r="220" spans="1:10" ht="36.6" hidden="1" customHeight="1">
      <c r="A220" s="101"/>
      <c r="B220" s="102"/>
      <c r="C220" s="103"/>
      <c r="D220" s="100"/>
      <c r="E220" s="156" t="s">
        <v>354</v>
      </c>
      <c r="F220" s="170">
        <v>122000</v>
      </c>
      <c r="G220" s="170"/>
      <c r="H220" s="170">
        <f>F220+G220</f>
        <v>122000</v>
      </c>
      <c r="I220" s="3"/>
    </row>
    <row r="221" spans="1:10" ht="42.6" hidden="1" customHeight="1">
      <c r="A221" s="101"/>
      <c r="B221" s="102"/>
      <c r="C221" s="103"/>
      <c r="D221" s="100"/>
      <c r="E221" s="12" t="s">
        <v>346</v>
      </c>
      <c r="F221" s="170">
        <v>100000</v>
      </c>
      <c r="G221" s="170"/>
      <c r="H221" s="170">
        <f>F221+G221</f>
        <v>100000</v>
      </c>
      <c r="I221" s="3"/>
    </row>
    <row r="222" spans="1:10" ht="10.15" hidden="1" customHeight="1">
      <c r="A222" s="39"/>
      <c r="B222" s="52"/>
      <c r="C222" s="52"/>
      <c r="D222" s="11"/>
      <c r="E222" s="12"/>
      <c r="F222" s="170"/>
      <c r="G222" s="170"/>
      <c r="H222" s="170"/>
    </row>
    <row r="223" spans="1:10" ht="47.85" customHeight="1">
      <c r="A223" s="75" t="s">
        <v>91</v>
      </c>
      <c r="B223" s="90"/>
      <c r="C223" s="91"/>
      <c r="D223" s="77" t="s">
        <v>55</v>
      </c>
      <c r="E223" s="85"/>
      <c r="F223" s="169">
        <f>F224</f>
        <v>284129490</v>
      </c>
      <c r="G223" s="169">
        <f>G224</f>
        <v>6729852</v>
      </c>
      <c r="H223" s="169">
        <f>H224</f>
        <v>290859342</v>
      </c>
      <c r="I223" s="9">
        <v>1</v>
      </c>
    </row>
    <row r="224" spans="1:10" ht="38.1" customHeight="1">
      <c r="A224" s="24" t="s">
        <v>56</v>
      </c>
      <c r="B224" s="53"/>
      <c r="C224" s="54"/>
      <c r="D224" s="25" t="s">
        <v>55</v>
      </c>
      <c r="E224" s="11"/>
      <c r="F224" s="169">
        <f>F226+F230+F238+F241+F245+F276+F297+F309+F289+F330+F292+F333</f>
        <v>284129490</v>
      </c>
      <c r="G224" s="169">
        <f>G226+G230+G238+G241+G245+G276+G297+G309+G289+G330+G292+G333</f>
        <v>6729852</v>
      </c>
      <c r="H224" s="169">
        <f t="shared" ref="H224" si="34">H226+H230+H238+H241+H245+H276+H297+H309+H289+H330+H292+H333</f>
        <v>290859342</v>
      </c>
      <c r="I224" s="9">
        <v>1</v>
      </c>
      <c r="J224" s="10"/>
    </row>
    <row r="225" spans="1:10" ht="8.25" customHeight="1">
      <c r="A225" s="24"/>
      <c r="B225" s="53"/>
      <c r="C225" s="54"/>
      <c r="D225" s="57"/>
      <c r="E225" s="11"/>
      <c r="F225" s="170"/>
      <c r="G225" s="170"/>
      <c r="H225" s="169"/>
      <c r="I225" s="9">
        <v>1</v>
      </c>
    </row>
    <row r="226" spans="1:10" ht="55.15" hidden="1" customHeight="1">
      <c r="A226" s="99" t="s">
        <v>57</v>
      </c>
      <c r="B226" s="122" t="s">
        <v>27</v>
      </c>
      <c r="C226" s="123" t="s">
        <v>6</v>
      </c>
      <c r="D226" s="124" t="s">
        <v>205</v>
      </c>
      <c r="E226" s="98"/>
      <c r="F226" s="169">
        <f>SUM(F227:F228)</f>
        <v>77000</v>
      </c>
      <c r="G226" s="169">
        <f t="shared" ref="G226:H226" si="35">SUM(G227:G228)</f>
        <v>0</v>
      </c>
      <c r="H226" s="169">
        <f t="shared" si="35"/>
        <v>77000</v>
      </c>
    </row>
    <row r="227" spans="1:10" ht="27.6" hidden="1" customHeight="1">
      <c r="A227" s="142"/>
      <c r="B227" s="144"/>
      <c r="C227" s="144"/>
      <c r="D227" s="98"/>
      <c r="E227" s="121" t="s">
        <v>155</v>
      </c>
      <c r="F227" s="170">
        <v>50000</v>
      </c>
      <c r="G227" s="170"/>
      <c r="H227" s="170">
        <f>F227+G227</f>
        <v>50000</v>
      </c>
    </row>
    <row r="228" spans="1:10" ht="43.5" hidden="1" customHeight="1">
      <c r="A228" s="142"/>
      <c r="B228" s="144"/>
      <c r="C228" s="144"/>
      <c r="D228" s="98"/>
      <c r="E228" s="97" t="s">
        <v>318</v>
      </c>
      <c r="F228" s="170">
        <v>27000</v>
      </c>
      <c r="G228" s="170"/>
      <c r="H228" s="170">
        <f>F228+G228</f>
        <v>27000</v>
      </c>
    </row>
    <row r="229" spans="1:10" ht="9.1999999999999993" hidden="1" customHeight="1">
      <c r="A229" s="142"/>
      <c r="B229" s="144"/>
      <c r="C229" s="144"/>
      <c r="D229" s="98"/>
      <c r="E229" s="98"/>
      <c r="F229" s="170"/>
      <c r="G229" s="170"/>
      <c r="H229" s="170"/>
    </row>
    <row r="230" spans="1:10" ht="37.5">
      <c r="A230" s="99" t="s">
        <v>58</v>
      </c>
      <c r="B230" s="102">
        <v>6011</v>
      </c>
      <c r="C230" s="103" t="s">
        <v>34</v>
      </c>
      <c r="D230" s="100" t="s">
        <v>60</v>
      </c>
      <c r="E230" s="13"/>
      <c r="F230" s="169">
        <f>SUM(F231:F236)</f>
        <v>6250000</v>
      </c>
      <c r="G230" s="169">
        <f>SUM(G231:G236)</f>
        <v>0</v>
      </c>
      <c r="H230" s="169">
        <f>SUM(H231:H236)</f>
        <v>6250000</v>
      </c>
      <c r="I230" s="105">
        <v>1</v>
      </c>
      <c r="J230" s="105"/>
    </row>
    <row r="231" spans="1:10" ht="27" customHeight="1">
      <c r="A231" s="125"/>
      <c r="B231" s="102"/>
      <c r="C231" s="103"/>
      <c r="D231" s="126"/>
      <c r="E231" s="13" t="s">
        <v>156</v>
      </c>
      <c r="F231" s="170">
        <v>1000000</v>
      </c>
      <c r="G231" s="170">
        <v>-300000</v>
      </c>
      <c r="H231" s="170">
        <f>F231+G231</f>
        <v>700000</v>
      </c>
      <c r="I231" s="3">
        <v>1</v>
      </c>
    </row>
    <row r="232" spans="1:10" ht="29.1" customHeight="1">
      <c r="A232" s="145"/>
      <c r="B232" s="146"/>
      <c r="C232" s="146"/>
      <c r="D232" s="98"/>
      <c r="E232" s="100" t="s">
        <v>157</v>
      </c>
      <c r="F232" s="170">
        <v>4000000</v>
      </c>
      <c r="G232" s="170">
        <v>300000</v>
      </c>
      <c r="H232" s="170">
        <f>F232+G232</f>
        <v>4300000</v>
      </c>
      <c r="I232" s="3">
        <v>1</v>
      </c>
    </row>
    <row r="233" spans="1:10" ht="29.1" hidden="1" customHeight="1">
      <c r="A233" s="145"/>
      <c r="B233" s="146"/>
      <c r="C233" s="146"/>
      <c r="D233" s="98"/>
      <c r="E233" s="110" t="s">
        <v>308</v>
      </c>
      <c r="F233" s="170">
        <v>300000</v>
      </c>
      <c r="G233" s="170"/>
      <c r="H233" s="170">
        <f>F233+G233</f>
        <v>300000</v>
      </c>
      <c r="I233" s="3"/>
    </row>
    <row r="234" spans="1:10" ht="29.1" hidden="1" customHeight="1">
      <c r="A234" s="145"/>
      <c r="B234" s="146"/>
      <c r="C234" s="146"/>
      <c r="D234" s="98"/>
      <c r="E234" s="110" t="s">
        <v>322</v>
      </c>
      <c r="F234" s="170">
        <v>400000</v>
      </c>
      <c r="G234" s="170"/>
      <c r="H234" s="170">
        <f t="shared" ref="H234:H235" si="36">F234+G234</f>
        <v>400000</v>
      </c>
      <c r="I234" s="3"/>
    </row>
    <row r="235" spans="1:10" ht="39.75" hidden="1" customHeight="1">
      <c r="A235" s="145"/>
      <c r="B235" s="146"/>
      <c r="C235" s="146"/>
      <c r="D235" s="98"/>
      <c r="E235" s="110" t="s">
        <v>323</v>
      </c>
      <c r="F235" s="170">
        <v>50000</v>
      </c>
      <c r="G235" s="170"/>
      <c r="H235" s="170">
        <f t="shared" si="36"/>
        <v>50000</v>
      </c>
      <c r="I235" s="3"/>
    </row>
    <row r="236" spans="1:10" ht="35.65" hidden="1" customHeight="1">
      <c r="A236" s="145"/>
      <c r="B236" s="146"/>
      <c r="C236" s="146"/>
      <c r="D236" s="98"/>
      <c r="E236" s="100" t="s">
        <v>158</v>
      </c>
      <c r="F236" s="170">
        <v>500000</v>
      </c>
      <c r="G236" s="170"/>
      <c r="H236" s="170">
        <f>F236+G236</f>
        <v>500000</v>
      </c>
      <c r="I236" s="3"/>
    </row>
    <row r="237" spans="1:10" ht="11.85" customHeight="1">
      <c r="A237" s="145"/>
      <c r="B237" s="146"/>
      <c r="C237" s="146"/>
      <c r="D237" s="98"/>
      <c r="E237" s="98"/>
      <c r="F237" s="170"/>
      <c r="G237" s="170"/>
      <c r="H237" s="170"/>
      <c r="I237" s="3">
        <v>1</v>
      </c>
    </row>
    <row r="238" spans="1:10" ht="40.9" hidden="1" customHeight="1">
      <c r="A238" s="99" t="s">
        <v>61</v>
      </c>
      <c r="B238" s="102">
        <v>6015</v>
      </c>
      <c r="C238" s="103" t="s">
        <v>59</v>
      </c>
      <c r="D238" s="100" t="s">
        <v>62</v>
      </c>
      <c r="E238" s="98"/>
      <c r="F238" s="169">
        <f>F239</f>
        <v>9900000</v>
      </c>
      <c r="G238" s="169">
        <f>G239</f>
        <v>0</v>
      </c>
      <c r="H238" s="169">
        <f>H239</f>
        <v>9900000</v>
      </c>
      <c r="I238" s="3"/>
    </row>
    <row r="239" spans="1:10" ht="28.15" hidden="1" customHeight="1">
      <c r="A239" s="145"/>
      <c r="B239" s="146"/>
      <c r="C239" s="146"/>
      <c r="D239" s="98"/>
      <c r="E239" s="12" t="s">
        <v>159</v>
      </c>
      <c r="F239" s="170">
        <v>9900000</v>
      </c>
      <c r="G239" s="170"/>
      <c r="H239" s="170">
        <f>F239+G239</f>
        <v>9900000</v>
      </c>
      <c r="I239" s="3"/>
    </row>
    <row r="240" spans="1:10" ht="8.65" hidden="1" customHeight="1">
      <c r="A240" s="145"/>
      <c r="B240" s="146"/>
      <c r="C240" s="146"/>
      <c r="D240" s="98"/>
      <c r="E240" s="98"/>
      <c r="F240" s="170"/>
      <c r="G240" s="170"/>
      <c r="H240" s="170"/>
      <c r="I240" s="3"/>
    </row>
    <row r="241" spans="1:10" ht="54.75" hidden="1" customHeight="1">
      <c r="A241" s="99" t="s">
        <v>63</v>
      </c>
      <c r="B241" s="102">
        <v>6017</v>
      </c>
      <c r="C241" s="103" t="s">
        <v>59</v>
      </c>
      <c r="D241" s="100" t="s">
        <v>64</v>
      </c>
      <c r="E241" s="100"/>
      <c r="F241" s="169">
        <f>SUM(F242:F243)</f>
        <v>31222600</v>
      </c>
      <c r="G241" s="169">
        <f>SUM(G242:G243)</f>
        <v>0</v>
      </c>
      <c r="H241" s="169">
        <f>SUM(H242:H243)</f>
        <v>31222600</v>
      </c>
      <c r="I241" s="3"/>
    </row>
    <row r="242" spans="1:10" ht="26.25" hidden="1" customHeight="1">
      <c r="A242" s="99"/>
      <c r="B242" s="122"/>
      <c r="C242" s="123"/>
      <c r="D242" s="100"/>
      <c r="E242" s="117" t="s">
        <v>160</v>
      </c>
      <c r="F242" s="170">
        <v>30973000</v>
      </c>
      <c r="G242" s="170"/>
      <c r="H242" s="170">
        <f>F242+G242</f>
        <v>30973000</v>
      </c>
      <c r="I242" s="3"/>
    </row>
    <row r="243" spans="1:10" ht="40.9" hidden="1" customHeight="1">
      <c r="A243" s="99"/>
      <c r="B243" s="122"/>
      <c r="C243" s="123"/>
      <c r="D243" s="100"/>
      <c r="E243" s="117" t="s">
        <v>161</v>
      </c>
      <c r="F243" s="170">
        <v>249600</v>
      </c>
      <c r="G243" s="170"/>
      <c r="H243" s="170">
        <f>F243+G243</f>
        <v>249600</v>
      </c>
      <c r="I243" s="3"/>
    </row>
    <row r="244" spans="1:10" ht="6.6" hidden="1" customHeight="1">
      <c r="A244" s="145"/>
      <c r="B244" s="146"/>
      <c r="C244" s="146"/>
      <c r="D244" s="98"/>
      <c r="E244" s="98"/>
      <c r="F244" s="170"/>
      <c r="G244" s="170"/>
      <c r="H244" s="170"/>
      <c r="I244" s="3"/>
    </row>
    <row r="245" spans="1:10" ht="33" customHeight="1">
      <c r="A245" s="99" t="s">
        <v>65</v>
      </c>
      <c r="B245" s="102">
        <v>6030</v>
      </c>
      <c r="C245" s="103" t="s">
        <v>59</v>
      </c>
      <c r="D245" s="100" t="s">
        <v>66</v>
      </c>
      <c r="E245" s="98"/>
      <c r="F245" s="169">
        <f>SUM(F246:F274)</f>
        <v>16875914</v>
      </c>
      <c r="G245" s="169">
        <f>SUM(G246:G274)</f>
        <v>-34380</v>
      </c>
      <c r="H245" s="169">
        <f>SUM(H246:H274)</f>
        <v>16841534</v>
      </c>
      <c r="I245" s="105">
        <v>1</v>
      </c>
      <c r="J245" s="105"/>
    </row>
    <row r="246" spans="1:10" ht="35.65" hidden="1" customHeight="1">
      <c r="A246" s="99"/>
      <c r="B246" s="102"/>
      <c r="C246" s="103"/>
      <c r="D246" s="100"/>
      <c r="E246" s="100" t="s">
        <v>213</v>
      </c>
      <c r="F246" s="170">
        <v>6754000</v>
      </c>
      <c r="G246" s="170"/>
      <c r="H246" s="170">
        <f t="shared" ref="H246:H255" si="37">F246+G246</f>
        <v>6754000</v>
      </c>
      <c r="I246" s="105"/>
      <c r="J246" s="105"/>
    </row>
    <row r="247" spans="1:10" ht="30.4" hidden="1" customHeight="1">
      <c r="A247" s="145"/>
      <c r="B247" s="146"/>
      <c r="C247" s="146"/>
      <c r="D247" s="98"/>
      <c r="E247" s="100" t="s">
        <v>162</v>
      </c>
      <c r="F247" s="170">
        <v>520000</v>
      </c>
      <c r="G247" s="170"/>
      <c r="H247" s="170">
        <f t="shared" si="37"/>
        <v>520000</v>
      </c>
      <c r="I247" s="3"/>
    </row>
    <row r="248" spans="1:10" ht="26.25" hidden="1" customHeight="1">
      <c r="A248" s="145"/>
      <c r="B248" s="146"/>
      <c r="C248" s="146"/>
      <c r="D248" s="98"/>
      <c r="E248" s="100" t="s">
        <v>163</v>
      </c>
      <c r="F248" s="170">
        <v>100000</v>
      </c>
      <c r="G248" s="170"/>
      <c r="H248" s="170">
        <f t="shared" si="37"/>
        <v>100000</v>
      </c>
      <c r="I248" s="3"/>
    </row>
    <row r="249" spans="1:10" ht="26.25" hidden="1" customHeight="1">
      <c r="A249" s="145"/>
      <c r="B249" s="146"/>
      <c r="C249" s="146"/>
      <c r="D249" s="98"/>
      <c r="E249" s="100" t="s">
        <v>311</v>
      </c>
      <c r="F249" s="170">
        <v>99500</v>
      </c>
      <c r="G249" s="170"/>
      <c r="H249" s="170">
        <f t="shared" si="37"/>
        <v>99500</v>
      </c>
      <c r="I249" s="3"/>
    </row>
    <row r="250" spans="1:10" ht="26.25" hidden="1" customHeight="1">
      <c r="A250" s="145"/>
      <c r="B250" s="146"/>
      <c r="C250" s="146"/>
      <c r="D250" s="98"/>
      <c r="E250" s="100" t="s">
        <v>309</v>
      </c>
      <c r="F250" s="170">
        <v>408000</v>
      </c>
      <c r="G250" s="170"/>
      <c r="H250" s="170">
        <f t="shared" si="37"/>
        <v>408000</v>
      </c>
      <c r="I250" s="3"/>
    </row>
    <row r="251" spans="1:10" ht="75" hidden="1" customHeight="1">
      <c r="A251" s="145"/>
      <c r="B251" s="146"/>
      <c r="C251" s="146"/>
      <c r="D251" s="98"/>
      <c r="E251" s="13" t="s">
        <v>317</v>
      </c>
      <c r="F251" s="170">
        <v>3500000</v>
      </c>
      <c r="G251" s="170"/>
      <c r="H251" s="170">
        <f t="shared" si="37"/>
        <v>3500000</v>
      </c>
      <c r="I251" s="3"/>
    </row>
    <row r="252" spans="1:10" ht="67.5" hidden="1" customHeight="1">
      <c r="A252" s="145"/>
      <c r="B252" s="146"/>
      <c r="C252" s="146"/>
      <c r="D252" s="98"/>
      <c r="E252" s="29" t="s">
        <v>319</v>
      </c>
      <c r="F252" s="170">
        <v>900000</v>
      </c>
      <c r="G252" s="170"/>
      <c r="H252" s="170">
        <f t="shared" si="37"/>
        <v>900000</v>
      </c>
      <c r="I252" s="3"/>
    </row>
    <row r="253" spans="1:10" ht="26.25" hidden="1" customHeight="1">
      <c r="A253" s="145"/>
      <c r="B253" s="146"/>
      <c r="C253" s="146"/>
      <c r="D253" s="98"/>
      <c r="E253" s="100" t="s">
        <v>277</v>
      </c>
      <c r="F253" s="170">
        <v>3673000</v>
      </c>
      <c r="G253" s="186"/>
      <c r="H253" s="170">
        <f t="shared" si="37"/>
        <v>3673000</v>
      </c>
      <c r="I253" s="3"/>
    </row>
    <row r="254" spans="1:10" ht="38.1" hidden="1" customHeight="1">
      <c r="A254" s="145"/>
      <c r="B254" s="146"/>
      <c r="C254" s="146"/>
      <c r="D254" s="98"/>
      <c r="E254" s="100" t="s">
        <v>251</v>
      </c>
      <c r="F254" s="170">
        <v>50000</v>
      </c>
      <c r="G254" s="170"/>
      <c r="H254" s="170">
        <f t="shared" si="37"/>
        <v>50000</v>
      </c>
      <c r="I254" s="3"/>
    </row>
    <row r="255" spans="1:10" ht="34.15" hidden="1" customHeight="1">
      <c r="A255" s="145"/>
      <c r="B255" s="146"/>
      <c r="C255" s="146"/>
      <c r="D255" s="98"/>
      <c r="E255" s="100" t="s">
        <v>252</v>
      </c>
      <c r="F255" s="170">
        <v>50000</v>
      </c>
      <c r="G255" s="170"/>
      <c r="H255" s="170">
        <f t="shared" si="37"/>
        <v>50000</v>
      </c>
      <c r="I255" s="3"/>
    </row>
    <row r="256" spans="1:10" ht="36" hidden="1" customHeight="1">
      <c r="A256" s="145"/>
      <c r="B256" s="146"/>
      <c r="C256" s="146"/>
      <c r="D256" s="98"/>
      <c r="E256" s="100" t="s">
        <v>245</v>
      </c>
      <c r="F256" s="170">
        <v>50000</v>
      </c>
      <c r="G256" s="170"/>
      <c r="H256" s="170">
        <f t="shared" ref="H256:H261" si="38">F256+G256</f>
        <v>50000</v>
      </c>
      <c r="I256" s="3"/>
    </row>
    <row r="257" spans="1:9" ht="36.6" hidden="1" customHeight="1">
      <c r="A257" s="145"/>
      <c r="B257" s="146"/>
      <c r="C257" s="146"/>
      <c r="D257" s="98"/>
      <c r="E257" s="100" t="s">
        <v>246</v>
      </c>
      <c r="F257" s="170">
        <v>50000</v>
      </c>
      <c r="G257" s="170"/>
      <c r="H257" s="170">
        <f t="shared" si="38"/>
        <v>50000</v>
      </c>
      <c r="I257" s="3"/>
    </row>
    <row r="258" spans="1:9" ht="38.85" hidden="1" customHeight="1">
      <c r="A258" s="145"/>
      <c r="B258" s="146"/>
      <c r="C258" s="146"/>
      <c r="D258" s="98"/>
      <c r="E258" s="100" t="s">
        <v>247</v>
      </c>
      <c r="F258" s="170">
        <v>50000</v>
      </c>
      <c r="G258" s="170"/>
      <c r="H258" s="170">
        <f t="shared" si="38"/>
        <v>50000</v>
      </c>
      <c r="I258" s="3"/>
    </row>
    <row r="259" spans="1:9" ht="36.6" hidden="1" customHeight="1">
      <c r="A259" s="145"/>
      <c r="B259" s="146"/>
      <c r="C259" s="146"/>
      <c r="D259" s="98"/>
      <c r="E259" s="100" t="s">
        <v>249</v>
      </c>
      <c r="F259" s="170">
        <v>50000</v>
      </c>
      <c r="G259" s="170"/>
      <c r="H259" s="170">
        <f t="shared" si="38"/>
        <v>50000</v>
      </c>
      <c r="I259" s="3"/>
    </row>
    <row r="260" spans="1:9" ht="37.5" hidden="1" customHeight="1">
      <c r="A260" s="145"/>
      <c r="B260" s="146"/>
      <c r="C260" s="146"/>
      <c r="D260" s="98"/>
      <c r="E260" s="100" t="s">
        <v>248</v>
      </c>
      <c r="F260" s="170">
        <v>50000</v>
      </c>
      <c r="G260" s="170"/>
      <c r="H260" s="170">
        <f t="shared" si="38"/>
        <v>50000</v>
      </c>
      <c r="I260" s="3"/>
    </row>
    <row r="261" spans="1:9" ht="33.75" hidden="1" customHeight="1">
      <c r="A261" s="145"/>
      <c r="B261" s="146"/>
      <c r="C261" s="146"/>
      <c r="D261" s="98"/>
      <c r="E261" s="100" t="s">
        <v>250</v>
      </c>
      <c r="F261" s="170">
        <v>50000</v>
      </c>
      <c r="G261" s="170"/>
      <c r="H261" s="170">
        <f t="shared" si="38"/>
        <v>50000</v>
      </c>
      <c r="I261" s="3"/>
    </row>
    <row r="262" spans="1:9" ht="36" hidden="1" customHeight="1">
      <c r="A262" s="145"/>
      <c r="B262" s="146"/>
      <c r="C262" s="146"/>
      <c r="D262" s="98"/>
      <c r="E262" s="100" t="s">
        <v>253</v>
      </c>
      <c r="F262" s="170">
        <v>50000</v>
      </c>
      <c r="G262" s="170"/>
      <c r="H262" s="170">
        <f t="shared" ref="H262:H274" si="39">F262+G262</f>
        <v>50000</v>
      </c>
      <c r="I262" s="3"/>
    </row>
    <row r="263" spans="1:9" ht="36" hidden="1" customHeight="1">
      <c r="A263" s="145"/>
      <c r="B263" s="146"/>
      <c r="C263" s="146"/>
      <c r="D263" s="98"/>
      <c r="E263" s="100" t="s">
        <v>297</v>
      </c>
      <c r="F263" s="170">
        <v>48000</v>
      </c>
      <c r="G263" s="170"/>
      <c r="H263" s="170">
        <f t="shared" si="39"/>
        <v>48000</v>
      </c>
      <c r="I263" s="3"/>
    </row>
    <row r="264" spans="1:9" ht="36" hidden="1" customHeight="1">
      <c r="A264" s="145"/>
      <c r="B264" s="146"/>
      <c r="C264" s="146"/>
      <c r="D264" s="98"/>
      <c r="E264" s="100" t="s">
        <v>298</v>
      </c>
      <c r="F264" s="170">
        <v>50000</v>
      </c>
      <c r="G264" s="170"/>
      <c r="H264" s="170">
        <f t="shared" si="39"/>
        <v>50000</v>
      </c>
      <c r="I264" s="3"/>
    </row>
    <row r="265" spans="1:9" ht="36" hidden="1" customHeight="1">
      <c r="A265" s="145"/>
      <c r="B265" s="146"/>
      <c r="C265" s="146"/>
      <c r="D265" s="98"/>
      <c r="E265" s="100" t="s">
        <v>312</v>
      </c>
      <c r="F265" s="170">
        <v>50000</v>
      </c>
      <c r="G265" s="170"/>
      <c r="H265" s="170">
        <f t="shared" si="39"/>
        <v>50000</v>
      </c>
      <c r="I265" s="3"/>
    </row>
    <row r="266" spans="1:9" ht="36" hidden="1" customHeight="1">
      <c r="A266" s="145"/>
      <c r="B266" s="146"/>
      <c r="C266" s="146"/>
      <c r="D266" s="98"/>
      <c r="E266" s="100" t="s">
        <v>313</v>
      </c>
      <c r="F266" s="170">
        <v>50000</v>
      </c>
      <c r="G266" s="170"/>
      <c r="H266" s="170">
        <f t="shared" si="39"/>
        <v>50000</v>
      </c>
      <c r="I266" s="3"/>
    </row>
    <row r="267" spans="1:9" ht="37.5" hidden="1" customHeight="1">
      <c r="A267" s="145"/>
      <c r="B267" s="146"/>
      <c r="C267" s="146"/>
      <c r="D267" s="98"/>
      <c r="E267" s="206" t="s">
        <v>276</v>
      </c>
      <c r="F267" s="170">
        <v>20700</v>
      </c>
      <c r="G267" s="170"/>
      <c r="H267" s="170">
        <f t="shared" si="39"/>
        <v>20700</v>
      </c>
      <c r="I267" s="3"/>
    </row>
    <row r="268" spans="1:9" ht="37.5" hidden="1" customHeight="1">
      <c r="A268" s="145"/>
      <c r="B268" s="146"/>
      <c r="C268" s="146"/>
      <c r="D268" s="98"/>
      <c r="E268" s="206" t="s">
        <v>278</v>
      </c>
      <c r="F268" s="170">
        <v>20700</v>
      </c>
      <c r="G268" s="170"/>
      <c r="H268" s="170">
        <f t="shared" si="39"/>
        <v>20700</v>
      </c>
      <c r="I268" s="3"/>
    </row>
    <row r="269" spans="1:9" ht="37.5" hidden="1" customHeight="1">
      <c r="A269" s="145"/>
      <c r="B269" s="146"/>
      <c r="C269" s="146"/>
      <c r="D269" s="98"/>
      <c r="E269" s="100" t="s">
        <v>292</v>
      </c>
      <c r="F269" s="170">
        <v>40000</v>
      </c>
      <c r="G269" s="170"/>
      <c r="H269" s="170">
        <f t="shared" si="39"/>
        <v>40000</v>
      </c>
      <c r="I269" s="3"/>
    </row>
    <row r="270" spans="1:9" ht="37.5" hidden="1" customHeight="1">
      <c r="A270" s="145"/>
      <c r="B270" s="146"/>
      <c r="C270" s="146"/>
      <c r="D270" s="98"/>
      <c r="E270" s="206" t="s">
        <v>307</v>
      </c>
      <c r="F270" s="170">
        <v>24584</v>
      </c>
      <c r="G270" s="170"/>
      <c r="H270" s="170">
        <f t="shared" si="39"/>
        <v>24584</v>
      </c>
      <c r="I270" s="3"/>
    </row>
    <row r="271" spans="1:9" ht="37.5" hidden="1" customHeight="1">
      <c r="A271" s="145"/>
      <c r="B271" s="146"/>
      <c r="C271" s="146"/>
      <c r="D271" s="98"/>
      <c r="E271" s="100" t="s">
        <v>348</v>
      </c>
      <c r="F271" s="170">
        <v>32000</v>
      </c>
      <c r="G271" s="170"/>
      <c r="H271" s="170">
        <f t="shared" si="39"/>
        <v>32000</v>
      </c>
      <c r="I271" s="3"/>
    </row>
    <row r="272" spans="1:9" ht="37.9" customHeight="1">
      <c r="A272" s="145"/>
      <c r="B272" s="146"/>
      <c r="C272" s="146"/>
      <c r="D272" s="98"/>
      <c r="E272" s="100" t="s">
        <v>347</v>
      </c>
      <c r="F272" s="170">
        <v>82630</v>
      </c>
      <c r="G272" s="170">
        <v>-34380</v>
      </c>
      <c r="H272" s="170">
        <f t="shared" si="39"/>
        <v>48250</v>
      </c>
      <c r="I272" s="3">
        <v>1</v>
      </c>
    </row>
    <row r="273" spans="1:9" ht="27" hidden="1" customHeight="1">
      <c r="A273" s="145"/>
      <c r="B273" s="146"/>
      <c r="C273" s="146"/>
      <c r="D273" s="98"/>
      <c r="E273" s="100" t="s">
        <v>352</v>
      </c>
      <c r="F273" s="170">
        <v>20000</v>
      </c>
      <c r="G273" s="170"/>
      <c r="H273" s="170">
        <f t="shared" si="39"/>
        <v>20000</v>
      </c>
      <c r="I273" s="3"/>
    </row>
    <row r="274" spans="1:9" ht="36.6" hidden="1" customHeight="1">
      <c r="A274" s="145"/>
      <c r="B274" s="146"/>
      <c r="C274" s="146"/>
      <c r="D274" s="98"/>
      <c r="E274" s="100" t="s">
        <v>273</v>
      </c>
      <c r="F274" s="170">
        <v>32800</v>
      </c>
      <c r="G274" s="170"/>
      <c r="H274" s="170">
        <f t="shared" si="39"/>
        <v>32800</v>
      </c>
      <c r="I274" s="3"/>
    </row>
    <row r="275" spans="1:9" ht="7.15" customHeight="1">
      <c r="A275" s="145"/>
      <c r="B275" s="146"/>
      <c r="C275" s="146"/>
      <c r="D275" s="98"/>
      <c r="E275" s="98"/>
      <c r="F275" s="170"/>
      <c r="G275" s="170"/>
      <c r="H275" s="169"/>
      <c r="I275" s="3">
        <v>1</v>
      </c>
    </row>
    <row r="276" spans="1:9" ht="35.65" hidden="1" customHeight="1">
      <c r="A276" s="99" t="s">
        <v>67</v>
      </c>
      <c r="B276" s="34">
        <v>7310</v>
      </c>
      <c r="C276" s="35" t="s">
        <v>9</v>
      </c>
      <c r="D276" s="100" t="s">
        <v>68</v>
      </c>
      <c r="E276" s="98"/>
      <c r="F276" s="169">
        <f>SUM(F277:F287)</f>
        <v>24092729</v>
      </c>
      <c r="G276" s="169">
        <f>SUM(G277:G287)</f>
        <v>0</v>
      </c>
      <c r="H276" s="169">
        <f>SUM(H277:H287)</f>
        <v>24092729</v>
      </c>
    </row>
    <row r="277" spans="1:9" ht="24.4" hidden="1" customHeight="1">
      <c r="A277" s="145"/>
      <c r="B277" s="146"/>
      <c r="C277" s="146"/>
      <c r="D277" s="98"/>
      <c r="E277" s="13" t="s">
        <v>164</v>
      </c>
      <c r="F277" s="170">
        <v>400000</v>
      </c>
      <c r="G277" s="170"/>
      <c r="H277" s="170">
        <f t="shared" ref="H277:H287" si="40">F277+G277</f>
        <v>400000</v>
      </c>
    </row>
    <row r="278" spans="1:9" ht="35.25" hidden="1" customHeight="1">
      <c r="A278" s="145"/>
      <c r="B278" s="146"/>
      <c r="C278" s="146"/>
      <c r="D278" s="98"/>
      <c r="E278" s="13" t="s">
        <v>369</v>
      </c>
      <c r="F278" s="170">
        <v>42229</v>
      </c>
      <c r="G278" s="170"/>
      <c r="H278" s="170">
        <f t="shared" si="40"/>
        <v>42229</v>
      </c>
    </row>
    <row r="279" spans="1:9" ht="23.85" hidden="1" customHeight="1">
      <c r="A279" s="145"/>
      <c r="B279" s="146"/>
      <c r="C279" s="146"/>
      <c r="D279" s="98"/>
      <c r="E279" s="13" t="s">
        <v>165</v>
      </c>
      <c r="F279" s="170">
        <v>13443500</v>
      </c>
      <c r="G279" s="170"/>
      <c r="H279" s="170">
        <f>F279+G279</f>
        <v>13443500</v>
      </c>
    </row>
    <row r="280" spans="1:9" ht="23.85" hidden="1" customHeight="1">
      <c r="A280" s="145"/>
      <c r="B280" s="146"/>
      <c r="C280" s="146"/>
      <c r="D280" s="98"/>
      <c r="E280" s="13" t="s">
        <v>303</v>
      </c>
      <c r="F280" s="170">
        <v>1000000</v>
      </c>
      <c r="G280" s="170"/>
      <c r="H280" s="170">
        <f>F280+G280</f>
        <v>1000000</v>
      </c>
    </row>
    <row r="281" spans="1:9" ht="54.95" hidden="1" customHeight="1">
      <c r="A281" s="145"/>
      <c r="B281" s="146"/>
      <c r="C281" s="146"/>
      <c r="D281" s="98"/>
      <c r="E281" s="13" t="s">
        <v>263</v>
      </c>
      <c r="F281" s="170">
        <v>197000</v>
      </c>
      <c r="G281" s="170"/>
      <c r="H281" s="170">
        <f>F281+G281</f>
        <v>197000</v>
      </c>
    </row>
    <row r="282" spans="1:9" ht="24.75" hidden="1" customHeight="1">
      <c r="A282" s="145"/>
      <c r="B282" s="146"/>
      <c r="C282" s="146"/>
      <c r="D282" s="98"/>
      <c r="E282" s="116" t="s">
        <v>166</v>
      </c>
      <c r="F282" s="170">
        <v>135000</v>
      </c>
      <c r="G282" s="170"/>
      <c r="H282" s="170">
        <f t="shared" si="40"/>
        <v>135000</v>
      </c>
    </row>
    <row r="283" spans="1:9" ht="24.75" hidden="1" customHeight="1">
      <c r="A283" s="145"/>
      <c r="B283" s="146"/>
      <c r="C283" s="146"/>
      <c r="D283" s="98"/>
      <c r="E283" s="116" t="s">
        <v>330</v>
      </c>
      <c r="F283" s="170">
        <v>240000</v>
      </c>
      <c r="G283" s="170"/>
      <c r="H283" s="170">
        <f t="shared" si="40"/>
        <v>240000</v>
      </c>
    </row>
    <row r="284" spans="1:9" ht="24.75" hidden="1" customHeight="1">
      <c r="A284" s="145"/>
      <c r="B284" s="146"/>
      <c r="C284" s="146"/>
      <c r="D284" s="98"/>
      <c r="E284" s="116" t="s">
        <v>229</v>
      </c>
      <c r="F284" s="170">
        <v>250000</v>
      </c>
      <c r="G284" s="170"/>
      <c r="H284" s="170">
        <f t="shared" si="40"/>
        <v>250000</v>
      </c>
    </row>
    <row r="285" spans="1:9" ht="38.1" hidden="1" customHeight="1">
      <c r="A285" s="145"/>
      <c r="B285" s="146"/>
      <c r="C285" s="146"/>
      <c r="D285" s="98"/>
      <c r="E285" s="116" t="s">
        <v>167</v>
      </c>
      <c r="F285" s="170">
        <v>4135000</v>
      </c>
      <c r="G285" s="170"/>
      <c r="H285" s="170">
        <f t="shared" si="40"/>
        <v>4135000</v>
      </c>
    </row>
    <row r="286" spans="1:9" ht="29.25" hidden="1" customHeight="1">
      <c r="A286" s="145"/>
      <c r="B286" s="146"/>
      <c r="C286" s="146"/>
      <c r="D286" s="98"/>
      <c r="E286" s="116" t="s">
        <v>320</v>
      </c>
      <c r="F286" s="170">
        <v>450000</v>
      </c>
      <c r="G286" s="170"/>
      <c r="H286" s="170">
        <f t="shared" si="40"/>
        <v>450000</v>
      </c>
    </row>
    <row r="287" spans="1:9" ht="38.1" hidden="1" customHeight="1">
      <c r="A287" s="145"/>
      <c r="B287" s="146"/>
      <c r="C287" s="146"/>
      <c r="D287" s="98"/>
      <c r="E287" s="100" t="s">
        <v>200</v>
      </c>
      <c r="F287" s="170">
        <v>3800000</v>
      </c>
      <c r="G287" s="170"/>
      <c r="H287" s="170">
        <f t="shared" si="40"/>
        <v>3800000</v>
      </c>
    </row>
    <row r="288" spans="1:9" ht="6.6" hidden="1" customHeight="1">
      <c r="A288" s="145"/>
      <c r="B288" s="146"/>
      <c r="C288" s="146"/>
      <c r="D288" s="98"/>
      <c r="E288" s="97"/>
      <c r="F288" s="170"/>
      <c r="G288" s="170"/>
      <c r="H288" s="170"/>
    </row>
    <row r="289" spans="1:10" ht="38.1" hidden="1" customHeight="1">
      <c r="A289" s="99" t="s">
        <v>242</v>
      </c>
      <c r="B289" s="34">
        <v>7330</v>
      </c>
      <c r="C289" s="41" t="s">
        <v>9</v>
      </c>
      <c r="D289" s="100" t="s">
        <v>243</v>
      </c>
      <c r="E289" s="98"/>
      <c r="F289" s="169">
        <f>F290</f>
        <v>250000</v>
      </c>
      <c r="G289" s="169">
        <f>G290</f>
        <v>0</v>
      </c>
      <c r="H289" s="169">
        <f>H290</f>
        <v>250000</v>
      </c>
    </row>
    <row r="290" spans="1:10" ht="40.9" hidden="1" customHeight="1">
      <c r="A290" s="145"/>
      <c r="B290" s="146"/>
      <c r="C290" s="155"/>
      <c r="D290" s="98"/>
      <c r="E290" s="100" t="s">
        <v>244</v>
      </c>
      <c r="F290" s="170">
        <v>250000</v>
      </c>
      <c r="G290" s="170"/>
      <c r="H290" s="170">
        <f>F290+G290</f>
        <v>250000</v>
      </c>
    </row>
    <row r="291" spans="1:10" ht="12" hidden="1" customHeight="1">
      <c r="A291" s="145"/>
      <c r="B291" s="146"/>
      <c r="C291" s="155"/>
      <c r="D291" s="98"/>
      <c r="E291" s="100"/>
      <c r="F291" s="170"/>
      <c r="G291" s="170"/>
      <c r="H291" s="170"/>
    </row>
    <row r="292" spans="1:10" ht="72" customHeight="1">
      <c r="A292" s="140">
        <v>1217363</v>
      </c>
      <c r="B292" s="137">
        <v>7363</v>
      </c>
      <c r="C292" s="157" t="s">
        <v>69</v>
      </c>
      <c r="D292" s="100" t="s">
        <v>271</v>
      </c>
      <c r="E292" s="98"/>
      <c r="F292" s="169">
        <f>SUM(F293:F295)</f>
        <v>22000000</v>
      </c>
      <c r="G292" s="169">
        <f t="shared" ref="G292:H292" si="41">SUM(G293:G295)</f>
        <v>6724000</v>
      </c>
      <c r="H292" s="169">
        <f t="shared" si="41"/>
        <v>28724000</v>
      </c>
      <c r="I292" s="9">
        <v>1</v>
      </c>
    </row>
    <row r="293" spans="1:10" ht="61.15" customHeight="1">
      <c r="A293" s="145"/>
      <c r="B293" s="146"/>
      <c r="C293" s="155"/>
      <c r="D293" s="98"/>
      <c r="E293" s="113" t="s">
        <v>272</v>
      </c>
      <c r="F293" s="170">
        <v>20000000</v>
      </c>
      <c r="G293" s="170">
        <v>3070000</v>
      </c>
      <c r="H293" s="170">
        <f>F293+G293</f>
        <v>23070000</v>
      </c>
      <c r="I293" s="9">
        <v>1</v>
      </c>
    </row>
    <row r="294" spans="1:10" ht="69.75" customHeight="1">
      <c r="A294" s="145"/>
      <c r="B294" s="146"/>
      <c r="C294" s="155"/>
      <c r="D294" s="98"/>
      <c r="E294" s="113" t="s">
        <v>268</v>
      </c>
      <c r="F294" s="170">
        <v>2000000</v>
      </c>
      <c r="G294" s="170">
        <v>822000</v>
      </c>
      <c r="H294" s="170">
        <f>F294+G294</f>
        <v>2822000</v>
      </c>
      <c r="I294" s="9">
        <v>1</v>
      </c>
    </row>
    <row r="295" spans="1:10" ht="54.75" customHeight="1">
      <c r="A295" s="145"/>
      <c r="B295" s="146"/>
      <c r="C295" s="155"/>
      <c r="D295" s="98"/>
      <c r="E295" s="109" t="s">
        <v>385</v>
      </c>
      <c r="F295" s="170"/>
      <c r="G295" s="170">
        <v>2832000</v>
      </c>
      <c r="H295" s="170">
        <f>F295+G295</f>
        <v>2832000</v>
      </c>
      <c r="I295" s="9">
        <v>1</v>
      </c>
    </row>
    <row r="296" spans="1:10" ht="9.1999999999999993" customHeight="1">
      <c r="A296" s="145"/>
      <c r="B296" s="146"/>
      <c r="C296" s="155"/>
      <c r="D296" s="98"/>
      <c r="E296" s="98"/>
      <c r="F296" s="170"/>
      <c r="G296" s="170"/>
      <c r="H296" s="169"/>
      <c r="I296" s="9">
        <v>1</v>
      </c>
    </row>
    <row r="297" spans="1:10" ht="60.4" hidden="1" customHeight="1">
      <c r="A297" s="99" t="s">
        <v>46</v>
      </c>
      <c r="B297" s="34">
        <v>7461</v>
      </c>
      <c r="C297" s="41" t="s">
        <v>47</v>
      </c>
      <c r="D297" s="100" t="s">
        <v>48</v>
      </c>
      <c r="E297" s="127"/>
      <c r="F297" s="169">
        <f>SUM(F298:F307)</f>
        <v>61605447</v>
      </c>
      <c r="G297" s="169">
        <f>SUM(G298:G307)</f>
        <v>0</v>
      </c>
      <c r="H297" s="169">
        <f>SUM(H298:H307)</f>
        <v>61605447</v>
      </c>
    </row>
    <row r="298" spans="1:10" ht="24.95" hidden="1" customHeight="1">
      <c r="A298" s="99"/>
      <c r="B298" s="59"/>
      <c r="C298" s="60"/>
      <c r="D298" s="11"/>
      <c r="E298" s="13" t="s">
        <v>168</v>
      </c>
      <c r="F298" s="170">
        <v>56730000</v>
      </c>
      <c r="G298" s="186"/>
      <c r="H298" s="170">
        <f t="shared" ref="H298:H307" si="42">F298+G298</f>
        <v>56730000</v>
      </c>
    </row>
    <row r="299" spans="1:10" ht="27.6" hidden="1" customHeight="1">
      <c r="A299" s="99"/>
      <c r="B299" s="59"/>
      <c r="C299" s="60"/>
      <c r="D299" s="11"/>
      <c r="E299" s="100" t="s">
        <v>169</v>
      </c>
      <c r="F299" s="170">
        <v>200000</v>
      </c>
      <c r="G299" s="170"/>
      <c r="H299" s="170">
        <f t="shared" si="42"/>
        <v>200000</v>
      </c>
    </row>
    <row r="300" spans="1:10" ht="24.95" hidden="1" customHeight="1">
      <c r="A300" s="99"/>
      <c r="B300" s="59"/>
      <c r="C300" s="60"/>
      <c r="D300" s="11"/>
      <c r="E300" s="100" t="s">
        <v>170</v>
      </c>
      <c r="F300" s="170">
        <v>1000000</v>
      </c>
      <c r="G300" s="170"/>
      <c r="H300" s="170">
        <f t="shared" si="42"/>
        <v>1000000</v>
      </c>
    </row>
    <row r="301" spans="1:10" ht="24.95" hidden="1" customHeight="1">
      <c r="A301" s="99"/>
      <c r="B301" s="59"/>
      <c r="C301" s="60"/>
      <c r="D301" s="11"/>
      <c r="E301" s="108" t="s">
        <v>353</v>
      </c>
      <c r="F301" s="170">
        <v>50000</v>
      </c>
      <c r="G301" s="170"/>
      <c r="H301" s="170">
        <f t="shared" si="42"/>
        <v>50000</v>
      </c>
    </row>
    <row r="302" spans="1:10" ht="26.85" hidden="1" customHeight="1">
      <c r="A302" s="99"/>
      <c r="B302" s="59"/>
      <c r="C302" s="60"/>
      <c r="D302" s="11"/>
      <c r="E302" s="100" t="s">
        <v>171</v>
      </c>
      <c r="F302" s="170">
        <v>500000</v>
      </c>
      <c r="G302" s="170"/>
      <c r="H302" s="170">
        <f t="shared" si="42"/>
        <v>500000</v>
      </c>
      <c r="I302" s="104"/>
      <c r="J302" s="105"/>
    </row>
    <row r="303" spans="1:10" ht="26.85" hidden="1" customHeight="1">
      <c r="A303" s="99"/>
      <c r="B303" s="59"/>
      <c r="C303" s="60"/>
      <c r="D303" s="11"/>
      <c r="E303" s="100" t="s">
        <v>172</v>
      </c>
      <c r="F303" s="170">
        <v>500000</v>
      </c>
      <c r="G303" s="170"/>
      <c r="H303" s="170">
        <f t="shared" si="42"/>
        <v>500000</v>
      </c>
      <c r="I303" s="104"/>
      <c r="J303" s="105"/>
    </row>
    <row r="304" spans="1:10" ht="26.85" hidden="1" customHeight="1">
      <c r="A304" s="99"/>
      <c r="B304" s="59"/>
      <c r="C304" s="60"/>
      <c r="D304" s="11"/>
      <c r="E304" s="100" t="s">
        <v>173</v>
      </c>
      <c r="F304" s="170">
        <v>500000</v>
      </c>
      <c r="G304" s="170"/>
      <c r="H304" s="170">
        <f t="shared" si="42"/>
        <v>500000</v>
      </c>
    </row>
    <row r="305" spans="1:9" ht="41.45" hidden="1" customHeight="1">
      <c r="A305" s="99"/>
      <c r="B305" s="59"/>
      <c r="C305" s="60"/>
      <c r="D305" s="11"/>
      <c r="E305" s="100" t="s">
        <v>379</v>
      </c>
      <c r="F305" s="170">
        <v>1625500</v>
      </c>
      <c r="G305" s="170"/>
      <c r="H305" s="170">
        <f t="shared" si="42"/>
        <v>1625500</v>
      </c>
    </row>
    <row r="306" spans="1:9" ht="40.9" hidden="1" customHeight="1">
      <c r="A306" s="99"/>
      <c r="B306" s="59"/>
      <c r="C306" s="60"/>
      <c r="D306" s="11"/>
      <c r="E306" s="100" t="s">
        <v>332</v>
      </c>
      <c r="F306" s="170">
        <v>249947</v>
      </c>
      <c r="G306" s="170"/>
      <c r="H306" s="170">
        <f t="shared" si="42"/>
        <v>249947</v>
      </c>
    </row>
    <row r="307" spans="1:9" ht="40.9" hidden="1" customHeight="1">
      <c r="A307" s="99"/>
      <c r="B307" s="59"/>
      <c r="C307" s="60"/>
      <c r="D307" s="11"/>
      <c r="E307" s="100" t="s">
        <v>174</v>
      </c>
      <c r="F307" s="170">
        <v>250000</v>
      </c>
      <c r="G307" s="170"/>
      <c r="H307" s="170">
        <f t="shared" si="42"/>
        <v>250000</v>
      </c>
      <c r="I307" s="3"/>
    </row>
    <row r="308" spans="1:9" ht="11.1" hidden="1" customHeight="1">
      <c r="A308" s="145"/>
      <c r="B308" s="146"/>
      <c r="C308" s="146"/>
      <c r="D308" s="98"/>
      <c r="E308" s="98"/>
      <c r="F308" s="170"/>
      <c r="G308" s="170"/>
      <c r="H308" s="170"/>
      <c r="I308" s="3"/>
    </row>
    <row r="309" spans="1:9" ht="40.9" hidden="1" customHeight="1">
      <c r="A309" s="99" t="s">
        <v>95</v>
      </c>
      <c r="B309" s="34">
        <v>7670</v>
      </c>
      <c r="C309" s="41" t="s">
        <v>69</v>
      </c>
      <c r="D309" s="100" t="s">
        <v>96</v>
      </c>
      <c r="E309" s="13"/>
      <c r="F309" s="169">
        <f>SUM(F310:F328)</f>
        <v>111825800</v>
      </c>
      <c r="G309" s="169">
        <f>SUM(G310:G328)</f>
        <v>0</v>
      </c>
      <c r="H309" s="169">
        <f>SUM(H310:H328)</f>
        <v>111825800</v>
      </c>
      <c r="I309" s="3"/>
    </row>
    <row r="310" spans="1:9" ht="56.45" hidden="1" customHeight="1">
      <c r="A310" s="99"/>
      <c r="B310" s="59"/>
      <c r="C310" s="60"/>
      <c r="D310" s="11"/>
      <c r="E310" s="110" t="s">
        <v>175</v>
      </c>
      <c r="F310" s="170">
        <v>48000000</v>
      </c>
      <c r="G310" s="170"/>
      <c r="H310" s="170">
        <f>F310+G310</f>
        <v>48000000</v>
      </c>
      <c r="I310" s="3"/>
    </row>
    <row r="311" spans="1:9" ht="57.6" hidden="1" customHeight="1">
      <c r="A311" s="99"/>
      <c r="B311" s="59"/>
      <c r="C311" s="60"/>
      <c r="D311" s="11"/>
      <c r="E311" s="110" t="s">
        <v>197</v>
      </c>
      <c r="F311" s="170">
        <v>2900000</v>
      </c>
      <c r="G311" s="170"/>
      <c r="H311" s="170">
        <f>F311+G311</f>
        <v>2900000</v>
      </c>
      <c r="I311" s="3"/>
    </row>
    <row r="312" spans="1:9" ht="31.9" hidden="1" customHeight="1">
      <c r="A312" s="99"/>
      <c r="B312" s="59"/>
      <c r="C312" s="60"/>
      <c r="D312" s="11"/>
      <c r="E312" s="110" t="s">
        <v>195</v>
      </c>
      <c r="F312" s="170">
        <v>2000000</v>
      </c>
      <c r="G312" s="170"/>
      <c r="H312" s="170">
        <f t="shared" ref="H312:H324" si="43">F312+G312</f>
        <v>2000000</v>
      </c>
      <c r="I312" s="3"/>
    </row>
    <row r="313" spans="1:9" ht="40.9" hidden="1" customHeight="1">
      <c r="A313" s="99"/>
      <c r="B313" s="59"/>
      <c r="C313" s="60"/>
      <c r="D313" s="11"/>
      <c r="E313" s="147" t="s">
        <v>196</v>
      </c>
      <c r="F313" s="170">
        <v>637800</v>
      </c>
      <c r="G313" s="170"/>
      <c r="H313" s="170">
        <f t="shared" si="43"/>
        <v>637800</v>
      </c>
      <c r="I313" s="3"/>
    </row>
    <row r="314" spans="1:9" ht="60" hidden="1" customHeight="1">
      <c r="A314" s="99"/>
      <c r="B314" s="59"/>
      <c r="C314" s="60"/>
      <c r="D314" s="11"/>
      <c r="E314" s="147" t="s">
        <v>255</v>
      </c>
      <c r="F314" s="170">
        <v>362200</v>
      </c>
      <c r="G314" s="170"/>
      <c r="H314" s="170">
        <f t="shared" si="43"/>
        <v>362200</v>
      </c>
      <c r="I314" s="3"/>
    </row>
    <row r="315" spans="1:9" ht="40.9" hidden="1" customHeight="1">
      <c r="A315" s="99"/>
      <c r="B315" s="59"/>
      <c r="C315" s="60"/>
      <c r="D315" s="11"/>
      <c r="E315" s="147" t="s">
        <v>198</v>
      </c>
      <c r="F315" s="170">
        <v>3000000</v>
      </c>
      <c r="G315" s="170"/>
      <c r="H315" s="170">
        <f t="shared" si="43"/>
        <v>3000000</v>
      </c>
      <c r="I315" s="3"/>
    </row>
    <row r="316" spans="1:9" ht="31.9" hidden="1" customHeight="1">
      <c r="A316" s="99"/>
      <c r="B316" s="59"/>
      <c r="C316" s="60"/>
      <c r="D316" s="11"/>
      <c r="E316" s="110" t="s">
        <v>199</v>
      </c>
      <c r="F316" s="170">
        <v>86200</v>
      </c>
      <c r="G316" s="170"/>
      <c r="H316" s="170">
        <f t="shared" si="43"/>
        <v>86200</v>
      </c>
      <c r="I316" s="3"/>
    </row>
    <row r="317" spans="1:9" ht="40.9" hidden="1" customHeight="1">
      <c r="A317" s="99"/>
      <c r="B317" s="59"/>
      <c r="C317" s="60"/>
      <c r="D317" s="11"/>
      <c r="E317" s="110" t="s">
        <v>256</v>
      </c>
      <c r="F317" s="170">
        <v>413800</v>
      </c>
      <c r="G317" s="170"/>
      <c r="H317" s="170">
        <f t="shared" si="43"/>
        <v>413800</v>
      </c>
      <c r="I317" s="3"/>
    </row>
    <row r="318" spans="1:9" ht="36" hidden="1" customHeight="1">
      <c r="A318" s="99"/>
      <c r="B318" s="59"/>
      <c r="C318" s="60"/>
      <c r="D318" s="11"/>
      <c r="E318" s="110" t="s">
        <v>222</v>
      </c>
      <c r="F318" s="170">
        <v>33220000</v>
      </c>
      <c r="G318" s="170"/>
      <c r="H318" s="170">
        <f t="shared" si="43"/>
        <v>33220000</v>
      </c>
      <c r="I318" s="3"/>
    </row>
    <row r="319" spans="1:9" ht="31.9" hidden="1" customHeight="1">
      <c r="A319" s="99"/>
      <c r="B319" s="59"/>
      <c r="C319" s="60"/>
      <c r="D319" s="11"/>
      <c r="E319" s="100" t="s">
        <v>260</v>
      </c>
      <c r="F319" s="170">
        <v>1400000</v>
      </c>
      <c r="G319" s="170"/>
      <c r="H319" s="170">
        <f t="shared" si="43"/>
        <v>1400000</v>
      </c>
      <c r="I319" s="3"/>
    </row>
    <row r="320" spans="1:9" ht="42.6" hidden="1" customHeight="1">
      <c r="A320" s="99"/>
      <c r="B320" s="59"/>
      <c r="C320" s="60"/>
      <c r="D320" s="11"/>
      <c r="E320" s="100" t="s">
        <v>261</v>
      </c>
      <c r="F320" s="170">
        <v>205000</v>
      </c>
      <c r="G320" s="170"/>
      <c r="H320" s="170">
        <f t="shared" si="43"/>
        <v>205000</v>
      </c>
      <c r="I320" s="3"/>
    </row>
    <row r="321" spans="1:9" ht="42.6" hidden="1" customHeight="1">
      <c r="A321" s="99"/>
      <c r="B321" s="59"/>
      <c r="C321" s="60"/>
      <c r="D321" s="11"/>
      <c r="E321" s="110" t="s">
        <v>266</v>
      </c>
      <c r="F321" s="170">
        <v>9000000</v>
      </c>
      <c r="G321" s="170"/>
      <c r="H321" s="170">
        <f t="shared" si="43"/>
        <v>9000000</v>
      </c>
      <c r="I321" s="3"/>
    </row>
    <row r="322" spans="1:9" ht="36.75" hidden="1" customHeight="1">
      <c r="A322" s="99"/>
      <c r="B322" s="59"/>
      <c r="C322" s="60"/>
      <c r="D322" s="11"/>
      <c r="E322" s="100" t="s">
        <v>262</v>
      </c>
      <c r="F322" s="170">
        <v>4500000</v>
      </c>
      <c r="G322" s="170"/>
      <c r="H322" s="170">
        <f t="shared" si="43"/>
        <v>4500000</v>
      </c>
      <c r="I322" s="3"/>
    </row>
    <row r="323" spans="1:9" ht="31.9" hidden="1" customHeight="1">
      <c r="A323" s="99"/>
      <c r="B323" s="59"/>
      <c r="C323" s="60"/>
      <c r="D323" s="11"/>
      <c r="E323" s="98" t="s">
        <v>201</v>
      </c>
      <c r="F323" s="170">
        <v>800</v>
      </c>
      <c r="G323" s="170"/>
      <c r="H323" s="170">
        <f t="shared" si="43"/>
        <v>800</v>
      </c>
      <c r="I323" s="3"/>
    </row>
    <row r="324" spans="1:9" ht="30.4" hidden="1" customHeight="1">
      <c r="A324" s="99"/>
      <c r="B324" s="59"/>
      <c r="C324" s="60"/>
      <c r="D324" s="11"/>
      <c r="E324" s="98" t="s">
        <v>202</v>
      </c>
      <c r="F324" s="170">
        <v>400000</v>
      </c>
      <c r="G324" s="170"/>
      <c r="H324" s="170">
        <f t="shared" si="43"/>
        <v>400000</v>
      </c>
      <c r="I324" s="3"/>
    </row>
    <row r="325" spans="1:9" ht="42.6" hidden="1" customHeight="1">
      <c r="A325" s="99"/>
      <c r="B325" s="59"/>
      <c r="C325" s="60"/>
      <c r="D325" s="11"/>
      <c r="E325" s="110" t="s">
        <v>176</v>
      </c>
      <c r="F325" s="170">
        <v>1000000</v>
      </c>
      <c r="G325" s="170"/>
      <c r="H325" s="170">
        <f>F325+G325</f>
        <v>1000000</v>
      </c>
      <c r="I325" s="3"/>
    </row>
    <row r="326" spans="1:9" ht="31.7" hidden="1" customHeight="1">
      <c r="A326" s="99"/>
      <c r="B326" s="59"/>
      <c r="C326" s="60"/>
      <c r="D326" s="11"/>
      <c r="E326" s="110" t="s">
        <v>275</v>
      </c>
      <c r="F326" s="170">
        <v>1500000</v>
      </c>
      <c r="G326" s="170"/>
      <c r="H326" s="170">
        <f>F326+G326</f>
        <v>1500000</v>
      </c>
      <c r="I326" s="3"/>
    </row>
    <row r="327" spans="1:9" ht="31.7" hidden="1" customHeight="1">
      <c r="A327" s="99"/>
      <c r="B327" s="59"/>
      <c r="C327" s="60"/>
      <c r="D327" s="11"/>
      <c r="E327" s="110" t="s">
        <v>373</v>
      </c>
      <c r="F327" s="170">
        <v>2600000</v>
      </c>
      <c r="G327" s="170"/>
      <c r="H327" s="170">
        <f>F327+G327</f>
        <v>2600000</v>
      </c>
      <c r="I327" s="3"/>
    </row>
    <row r="328" spans="1:9" ht="29.1" hidden="1" customHeight="1">
      <c r="A328" s="99"/>
      <c r="B328" s="59"/>
      <c r="C328" s="60"/>
      <c r="D328" s="11"/>
      <c r="E328" s="110" t="s">
        <v>177</v>
      </c>
      <c r="F328" s="170">
        <v>600000</v>
      </c>
      <c r="G328" s="170"/>
      <c r="H328" s="170">
        <f>F328+G328</f>
        <v>600000</v>
      </c>
      <c r="I328" s="3"/>
    </row>
    <row r="329" spans="1:9" ht="10.5" hidden="1" customHeight="1">
      <c r="A329" s="24"/>
      <c r="B329" s="59"/>
      <c r="C329" s="60"/>
      <c r="D329" s="11"/>
      <c r="E329" s="13"/>
      <c r="F329" s="170"/>
      <c r="G329" s="170"/>
      <c r="H329" s="170"/>
      <c r="I329" s="3"/>
    </row>
    <row r="330" spans="1:9" ht="33.6" hidden="1" customHeight="1">
      <c r="A330" s="24" t="s">
        <v>267</v>
      </c>
      <c r="B330" s="34">
        <v>8330</v>
      </c>
      <c r="C330" s="184" t="s">
        <v>257</v>
      </c>
      <c r="D330" s="185" t="s">
        <v>258</v>
      </c>
      <c r="E330" s="13"/>
      <c r="F330" s="169">
        <f>F331</f>
        <v>30000</v>
      </c>
      <c r="G330" s="169">
        <f>G331</f>
        <v>0</v>
      </c>
      <c r="H330" s="169">
        <f>H331</f>
        <v>30000</v>
      </c>
      <c r="I330" s="3"/>
    </row>
    <row r="331" spans="1:9" ht="74.099999999999994" hidden="1" customHeight="1">
      <c r="A331" s="24"/>
      <c r="B331" s="59"/>
      <c r="C331" s="61"/>
      <c r="D331" s="11"/>
      <c r="E331" s="29" t="s">
        <v>259</v>
      </c>
      <c r="F331" s="170">
        <v>30000</v>
      </c>
      <c r="G331" s="170"/>
      <c r="H331" s="170">
        <f>F331+G331</f>
        <v>30000</v>
      </c>
      <c r="I331" s="3"/>
    </row>
    <row r="332" spans="1:9" ht="10.5" hidden="1" customHeight="1">
      <c r="A332" s="24"/>
      <c r="B332" s="59"/>
      <c r="C332" s="60"/>
      <c r="D332" s="11"/>
      <c r="E332" s="13"/>
      <c r="F332" s="170"/>
      <c r="G332" s="170"/>
      <c r="H332" s="170"/>
      <c r="I332" s="3"/>
    </row>
    <row r="333" spans="1:9" ht="68.25" customHeight="1">
      <c r="A333" s="24" t="s">
        <v>387</v>
      </c>
      <c r="B333" s="34">
        <v>8741</v>
      </c>
      <c r="C333" s="184" t="s">
        <v>34</v>
      </c>
      <c r="D333" s="29" t="s">
        <v>388</v>
      </c>
      <c r="E333" s="13"/>
      <c r="F333" s="169">
        <f>F334</f>
        <v>0</v>
      </c>
      <c r="G333" s="169">
        <f t="shared" ref="G333:H333" si="44">G334</f>
        <v>40232</v>
      </c>
      <c r="H333" s="169">
        <f t="shared" si="44"/>
        <v>40232</v>
      </c>
      <c r="I333" s="3">
        <v>1</v>
      </c>
    </row>
    <row r="334" spans="1:9" ht="38.25" customHeight="1">
      <c r="A334" s="24"/>
      <c r="B334" s="59"/>
      <c r="C334" s="60"/>
      <c r="D334" s="11"/>
      <c r="E334" s="13" t="s">
        <v>389</v>
      </c>
      <c r="F334" s="170"/>
      <c r="G334" s="170">
        <v>40232</v>
      </c>
      <c r="H334" s="170">
        <f>F334+G334</f>
        <v>40232</v>
      </c>
      <c r="I334" s="3">
        <v>1</v>
      </c>
    </row>
    <row r="335" spans="1:9" ht="10.5" customHeight="1">
      <c r="A335" s="24"/>
      <c r="B335" s="59"/>
      <c r="C335" s="60"/>
      <c r="D335" s="11"/>
      <c r="E335" s="13"/>
      <c r="F335" s="170"/>
      <c r="G335" s="170"/>
      <c r="H335" s="170"/>
      <c r="I335" s="3">
        <v>1</v>
      </c>
    </row>
    <row r="336" spans="1:9" ht="34.5" hidden="1" customHeight="1">
      <c r="A336" s="89">
        <v>1400000</v>
      </c>
      <c r="B336" s="92"/>
      <c r="C336" s="93"/>
      <c r="D336" s="88" t="s">
        <v>70</v>
      </c>
      <c r="E336" s="94"/>
      <c r="F336" s="169">
        <f>F337</f>
        <v>5760200</v>
      </c>
      <c r="G336" s="169">
        <f>G337</f>
        <v>0</v>
      </c>
      <c r="H336" s="169">
        <f>H337</f>
        <v>5760200</v>
      </c>
      <c r="I336" s="3"/>
    </row>
    <row r="337" spans="1:9" ht="29.45" hidden="1" customHeight="1">
      <c r="A337" s="50">
        <v>1410000</v>
      </c>
      <c r="B337" s="59"/>
      <c r="C337" s="61"/>
      <c r="D337" s="49" t="s">
        <v>71</v>
      </c>
      <c r="E337" s="62"/>
      <c r="F337" s="169">
        <f>F339+F342</f>
        <v>5760200</v>
      </c>
      <c r="G337" s="169">
        <f>G339+G342</f>
        <v>0</v>
      </c>
      <c r="H337" s="169">
        <f>H339+H342</f>
        <v>5760200</v>
      </c>
      <c r="I337" s="3"/>
    </row>
    <row r="338" spans="1:9" ht="7.15" hidden="1" customHeight="1">
      <c r="A338" s="24"/>
      <c r="B338" s="59"/>
      <c r="C338" s="61"/>
      <c r="D338" s="11"/>
      <c r="E338" s="62"/>
      <c r="F338" s="170"/>
      <c r="G338" s="170"/>
      <c r="H338" s="169"/>
      <c r="I338" s="3"/>
    </row>
    <row r="339" spans="1:9" ht="58.9" hidden="1" customHeight="1">
      <c r="A339" s="99" t="s">
        <v>72</v>
      </c>
      <c r="B339" s="103" t="s">
        <v>27</v>
      </c>
      <c r="C339" s="103" t="s">
        <v>6</v>
      </c>
      <c r="D339" s="113" t="s">
        <v>205</v>
      </c>
      <c r="E339" s="63"/>
      <c r="F339" s="169">
        <f>F340</f>
        <v>3410200</v>
      </c>
      <c r="G339" s="169">
        <f>G340</f>
        <v>0</v>
      </c>
      <c r="H339" s="169">
        <f>H340</f>
        <v>3410200</v>
      </c>
      <c r="I339" s="3"/>
    </row>
    <row r="340" spans="1:9" ht="29.45" hidden="1" customHeight="1">
      <c r="A340" s="99"/>
      <c r="B340" s="103"/>
      <c r="C340" s="103"/>
      <c r="D340" s="126"/>
      <c r="E340" s="12" t="s">
        <v>148</v>
      </c>
      <c r="F340" s="170">
        <v>3410200</v>
      </c>
      <c r="G340" s="170"/>
      <c r="H340" s="170">
        <f>F340+G340</f>
        <v>3410200</v>
      </c>
      <c r="I340" s="3"/>
    </row>
    <row r="341" spans="1:9" ht="8.65" hidden="1" customHeight="1">
      <c r="A341" s="99"/>
      <c r="B341" s="103"/>
      <c r="C341" s="103"/>
      <c r="D341" s="126"/>
      <c r="E341" s="128"/>
      <c r="F341" s="170"/>
      <c r="G341" s="170"/>
      <c r="H341" s="170"/>
      <c r="I341" s="3"/>
    </row>
    <row r="342" spans="1:9" ht="39.4" hidden="1" customHeight="1">
      <c r="A342" s="99" t="s">
        <v>109</v>
      </c>
      <c r="B342" s="103" t="s">
        <v>178</v>
      </c>
      <c r="C342" s="103" t="s">
        <v>69</v>
      </c>
      <c r="D342" s="97" t="s">
        <v>79</v>
      </c>
      <c r="E342" s="128"/>
      <c r="F342" s="169">
        <f>SUM(F343:F345)</f>
        <v>2350000</v>
      </c>
      <c r="G342" s="169">
        <f>SUM(G343:G345)</f>
        <v>0</v>
      </c>
      <c r="H342" s="169">
        <f>SUM(H343:H345)</f>
        <v>2350000</v>
      </c>
      <c r="I342" s="3"/>
    </row>
    <row r="343" spans="1:9" ht="57" hidden="1" customHeight="1">
      <c r="A343" s="99"/>
      <c r="B343" s="103"/>
      <c r="C343" s="103"/>
      <c r="D343" s="126"/>
      <c r="E343" s="128" t="s">
        <v>211</v>
      </c>
      <c r="F343" s="170">
        <v>1300000</v>
      </c>
      <c r="G343" s="170"/>
      <c r="H343" s="170">
        <f>F343+G343</f>
        <v>1300000</v>
      </c>
    </row>
    <row r="344" spans="1:9" ht="57" hidden="1" customHeight="1">
      <c r="A344" s="99"/>
      <c r="B344" s="103"/>
      <c r="C344" s="103"/>
      <c r="D344" s="126"/>
      <c r="E344" s="128" t="s">
        <v>254</v>
      </c>
      <c r="F344" s="170">
        <v>50000</v>
      </c>
      <c r="G344" s="170"/>
      <c r="H344" s="170">
        <f>F344+G344</f>
        <v>50000</v>
      </c>
    </row>
    <row r="345" spans="1:9" ht="58.9" hidden="1" customHeight="1">
      <c r="A345" s="99"/>
      <c r="B345" s="103"/>
      <c r="C345" s="103"/>
      <c r="D345" s="126"/>
      <c r="E345" s="128" t="s">
        <v>179</v>
      </c>
      <c r="F345" s="170">
        <v>1000000</v>
      </c>
      <c r="G345" s="170"/>
      <c r="H345" s="170">
        <f>F345+G345</f>
        <v>1000000</v>
      </c>
    </row>
    <row r="346" spans="1:9" ht="8.65" hidden="1" customHeight="1">
      <c r="A346" s="58"/>
      <c r="B346" s="59"/>
      <c r="C346" s="59"/>
      <c r="D346" s="11"/>
      <c r="E346" s="11"/>
      <c r="F346" s="170"/>
      <c r="G346" s="170"/>
      <c r="H346" s="170"/>
    </row>
    <row r="347" spans="1:9" ht="37.5" customHeight="1">
      <c r="A347" s="75" t="s">
        <v>73</v>
      </c>
      <c r="B347" s="92"/>
      <c r="C347" s="93"/>
      <c r="D347" s="77" t="s">
        <v>74</v>
      </c>
      <c r="E347" s="85"/>
      <c r="F347" s="169">
        <f>F348</f>
        <v>99809415</v>
      </c>
      <c r="G347" s="169">
        <f>G348</f>
        <v>3276000</v>
      </c>
      <c r="H347" s="169">
        <f>H348</f>
        <v>103085415</v>
      </c>
      <c r="I347" s="9">
        <v>1</v>
      </c>
    </row>
    <row r="348" spans="1:9" ht="37.5" customHeight="1">
      <c r="A348" s="24" t="s">
        <v>75</v>
      </c>
      <c r="B348" s="59"/>
      <c r="C348" s="61"/>
      <c r="D348" s="25" t="s">
        <v>74</v>
      </c>
      <c r="E348" s="11"/>
      <c r="F348" s="169">
        <f>F350+F357+F363+F370+F381+F385+F353+F367+F378</f>
        <v>99809415</v>
      </c>
      <c r="G348" s="169">
        <f t="shared" ref="G348:H348" si="45">G350+G357+G363+G370+G381+G385+G353+G367+G378</f>
        <v>3276000</v>
      </c>
      <c r="H348" s="169">
        <f t="shared" si="45"/>
        <v>103085415</v>
      </c>
      <c r="I348" s="9">
        <v>1</v>
      </c>
    </row>
    <row r="349" spans="1:9" ht="10.15" customHeight="1">
      <c r="A349" s="24"/>
      <c r="B349" s="59"/>
      <c r="C349" s="59"/>
      <c r="D349" s="25"/>
      <c r="E349" s="11"/>
      <c r="F349" s="170"/>
      <c r="G349" s="170"/>
      <c r="H349" s="169"/>
      <c r="I349" s="9">
        <v>1</v>
      </c>
    </row>
    <row r="350" spans="1:9" ht="59.85" hidden="1" customHeight="1">
      <c r="A350" s="129" t="s">
        <v>98</v>
      </c>
      <c r="B350" s="106" t="s">
        <v>27</v>
      </c>
      <c r="C350" s="106" t="s">
        <v>6</v>
      </c>
      <c r="D350" s="130" t="s">
        <v>28</v>
      </c>
      <c r="E350" s="98"/>
      <c r="F350" s="169">
        <f>F351</f>
        <v>30000</v>
      </c>
      <c r="G350" s="169">
        <f>G351</f>
        <v>0</v>
      </c>
      <c r="H350" s="169">
        <f>H351</f>
        <v>30000</v>
      </c>
    </row>
    <row r="351" spans="1:9" ht="26.25" hidden="1" customHeight="1">
      <c r="A351" s="99"/>
      <c r="B351" s="59"/>
      <c r="C351" s="59"/>
      <c r="D351" s="131"/>
      <c r="E351" s="132" t="s">
        <v>180</v>
      </c>
      <c r="F351" s="170">
        <v>30000</v>
      </c>
      <c r="G351" s="170"/>
      <c r="H351" s="170">
        <f>F351+G351</f>
        <v>30000</v>
      </c>
    </row>
    <row r="352" spans="1:9" ht="6.6" hidden="1" customHeight="1">
      <c r="A352" s="99"/>
      <c r="B352" s="59"/>
      <c r="C352" s="59"/>
      <c r="D352" s="131"/>
      <c r="E352" s="98"/>
      <c r="F352" s="170"/>
      <c r="G352" s="170"/>
      <c r="H352" s="170"/>
    </row>
    <row r="353" spans="1:10" ht="36.6" hidden="1" customHeight="1">
      <c r="A353" s="99" t="s">
        <v>224</v>
      </c>
      <c r="B353" s="106" t="s">
        <v>225</v>
      </c>
      <c r="C353" s="106" t="s">
        <v>17</v>
      </c>
      <c r="D353" s="152" t="s">
        <v>204</v>
      </c>
      <c r="E353" s="98"/>
      <c r="F353" s="169">
        <f>SUM(F354:F355)</f>
        <v>9400000</v>
      </c>
      <c r="G353" s="169">
        <f t="shared" ref="G353:H353" si="46">SUM(G354:G355)</f>
        <v>0</v>
      </c>
      <c r="H353" s="169">
        <f t="shared" si="46"/>
        <v>9400000</v>
      </c>
    </row>
    <row r="354" spans="1:10" ht="56.25" hidden="1" customHeight="1">
      <c r="A354" s="99"/>
      <c r="B354" s="59"/>
      <c r="C354" s="59"/>
      <c r="D354" s="131"/>
      <c r="E354" s="100" t="s">
        <v>212</v>
      </c>
      <c r="F354" s="170">
        <v>7000000</v>
      </c>
      <c r="G354" s="170"/>
      <c r="H354" s="170">
        <f>F354+G354</f>
        <v>7000000</v>
      </c>
    </row>
    <row r="355" spans="1:10" ht="90.75" hidden="1" customHeight="1">
      <c r="A355" s="198"/>
      <c r="B355" s="199"/>
      <c r="C355" s="199"/>
      <c r="D355" s="200"/>
      <c r="E355" s="207" t="s">
        <v>296</v>
      </c>
      <c r="F355" s="201">
        <v>2400000</v>
      </c>
      <c r="G355" s="170"/>
      <c r="H355" s="170">
        <f>F355+G355</f>
        <v>2400000</v>
      </c>
      <c r="I355" s="202"/>
    </row>
    <row r="356" spans="1:10" ht="9" hidden="1" customHeight="1">
      <c r="A356" s="99"/>
      <c r="B356" s="59"/>
      <c r="C356" s="59"/>
      <c r="D356" s="131"/>
      <c r="E356" s="208"/>
      <c r="F356" s="170"/>
      <c r="G356" s="170"/>
      <c r="H356" s="170"/>
    </row>
    <row r="357" spans="1:10" ht="36.75" hidden="1" customHeight="1">
      <c r="A357" s="99" t="s">
        <v>76</v>
      </c>
      <c r="B357" s="102">
        <v>7321</v>
      </c>
      <c r="C357" s="103" t="s">
        <v>9</v>
      </c>
      <c r="D357" s="100" t="s">
        <v>77</v>
      </c>
      <c r="E357" s="100"/>
      <c r="F357" s="169">
        <f>SUM(F358:F361)</f>
        <v>11039800</v>
      </c>
      <c r="G357" s="169">
        <f>SUM(G358:G361)</f>
        <v>0</v>
      </c>
      <c r="H357" s="169">
        <f>SUM(H358:H361)</f>
        <v>11039800</v>
      </c>
    </row>
    <row r="358" spans="1:10" ht="30.75" hidden="1" customHeight="1">
      <c r="A358" s="145"/>
      <c r="B358" s="146"/>
      <c r="C358" s="146"/>
      <c r="D358" s="98"/>
      <c r="E358" s="100" t="s">
        <v>181</v>
      </c>
      <c r="F358" s="170">
        <v>1064800</v>
      </c>
      <c r="G358" s="170"/>
      <c r="H358" s="170">
        <f>F358+G358</f>
        <v>1064800</v>
      </c>
      <c r="I358" s="104"/>
      <c r="J358" s="105"/>
    </row>
    <row r="359" spans="1:10" ht="27.6" hidden="1" customHeight="1">
      <c r="A359" s="145"/>
      <c r="B359" s="146"/>
      <c r="C359" s="146"/>
      <c r="D359" s="98"/>
      <c r="E359" s="100" t="s">
        <v>182</v>
      </c>
      <c r="F359" s="170">
        <v>1400000</v>
      </c>
      <c r="G359" s="170"/>
      <c r="H359" s="170">
        <f>F359+G359</f>
        <v>1400000</v>
      </c>
      <c r="I359" s="104"/>
      <c r="J359" s="105"/>
    </row>
    <row r="360" spans="1:10" ht="75.75" hidden="1" customHeight="1">
      <c r="A360" s="145"/>
      <c r="B360" s="146"/>
      <c r="C360" s="146"/>
      <c r="D360" s="98"/>
      <c r="E360" s="100" t="s">
        <v>315</v>
      </c>
      <c r="F360" s="170">
        <v>300000</v>
      </c>
      <c r="G360" s="170"/>
      <c r="H360" s="170">
        <f>F360+G360</f>
        <v>300000</v>
      </c>
      <c r="I360" s="104"/>
      <c r="J360" s="105"/>
    </row>
    <row r="361" spans="1:10" ht="38.1" hidden="1" customHeight="1">
      <c r="A361" s="145"/>
      <c r="B361" s="146"/>
      <c r="C361" s="146"/>
      <c r="D361" s="98"/>
      <c r="E361" s="100" t="s">
        <v>183</v>
      </c>
      <c r="F361" s="170">
        <v>8275000</v>
      </c>
      <c r="G361" s="170"/>
      <c r="H361" s="170">
        <f>F361+G361</f>
        <v>8275000</v>
      </c>
    </row>
    <row r="362" spans="1:10" ht="6.6" hidden="1" customHeight="1">
      <c r="A362" s="145"/>
      <c r="B362" s="146"/>
      <c r="C362" s="146"/>
      <c r="D362" s="98"/>
      <c r="E362" s="100"/>
      <c r="F362" s="170"/>
      <c r="G362" s="170"/>
      <c r="H362" s="170"/>
      <c r="I362" s="3"/>
    </row>
    <row r="363" spans="1:10" ht="40.9" hidden="1" customHeight="1">
      <c r="A363" s="99" t="s">
        <v>184</v>
      </c>
      <c r="B363" s="102">
        <v>7322</v>
      </c>
      <c r="C363" s="103" t="s">
        <v>9</v>
      </c>
      <c r="D363" s="97" t="s">
        <v>110</v>
      </c>
      <c r="E363" s="100"/>
      <c r="F363" s="169">
        <f>SUM(F364:F365)</f>
        <v>19928100</v>
      </c>
      <c r="G363" s="169">
        <f>SUM(G364:G365)</f>
        <v>0</v>
      </c>
      <c r="H363" s="169">
        <f>SUM(H364:H365)</f>
        <v>19928100</v>
      </c>
      <c r="I363" s="3"/>
    </row>
    <row r="364" spans="1:10" ht="69" hidden="1" customHeight="1">
      <c r="A364" s="145"/>
      <c r="B364" s="146"/>
      <c r="C364" s="146"/>
      <c r="D364" s="98"/>
      <c r="E364" s="156" t="s">
        <v>264</v>
      </c>
      <c r="F364" s="170">
        <v>1335000</v>
      </c>
      <c r="G364" s="170"/>
      <c r="H364" s="170">
        <f>F364+G364</f>
        <v>1335000</v>
      </c>
      <c r="I364" s="3"/>
    </row>
    <row r="365" spans="1:10" ht="74.849999999999994" hidden="1" customHeight="1">
      <c r="A365" s="145"/>
      <c r="B365" s="146"/>
      <c r="C365" s="146"/>
      <c r="D365" s="98"/>
      <c r="E365" s="100" t="s">
        <v>226</v>
      </c>
      <c r="F365" s="170">
        <v>18593100</v>
      </c>
      <c r="G365" s="170"/>
      <c r="H365" s="170">
        <f>F365+G365</f>
        <v>18593100</v>
      </c>
      <c r="I365" s="3"/>
    </row>
    <row r="366" spans="1:10" ht="5.85" hidden="1" customHeight="1">
      <c r="A366" s="145"/>
      <c r="B366" s="146"/>
      <c r="C366" s="146"/>
      <c r="D366" s="98"/>
      <c r="E366" s="100"/>
      <c r="F366" s="170"/>
      <c r="G366" s="170"/>
      <c r="H366" s="170"/>
      <c r="I366" s="3"/>
    </row>
    <row r="367" spans="1:10" ht="34.5" hidden="1" customHeight="1">
      <c r="A367" s="99" t="s">
        <v>371</v>
      </c>
      <c r="B367" s="102">
        <v>7323</v>
      </c>
      <c r="C367" s="103" t="s">
        <v>9</v>
      </c>
      <c r="D367" s="100" t="s">
        <v>372</v>
      </c>
      <c r="E367" s="208"/>
      <c r="F367" s="169">
        <f>SUM(F368)</f>
        <v>65000</v>
      </c>
      <c r="G367" s="169">
        <f t="shared" ref="G367:H367" si="47">SUM(G368)</f>
        <v>0</v>
      </c>
      <c r="H367" s="169">
        <f t="shared" si="47"/>
        <v>65000</v>
      </c>
      <c r="I367" s="3"/>
    </row>
    <row r="368" spans="1:10" ht="52.5" hidden="1" customHeight="1">
      <c r="A368" s="99"/>
      <c r="B368" s="59"/>
      <c r="C368" s="59"/>
      <c r="D368" s="131"/>
      <c r="E368" s="100" t="s">
        <v>370</v>
      </c>
      <c r="F368" s="170">
        <v>65000</v>
      </c>
      <c r="G368" s="170"/>
      <c r="H368" s="170">
        <f>F368+G368</f>
        <v>65000</v>
      </c>
      <c r="I368" s="3"/>
    </row>
    <row r="369" spans="1:10" ht="5.85" hidden="1" customHeight="1">
      <c r="A369" s="145"/>
      <c r="B369" s="146"/>
      <c r="C369" s="146"/>
      <c r="D369" s="98"/>
      <c r="E369" s="100"/>
      <c r="F369" s="170"/>
      <c r="G369" s="170"/>
      <c r="H369" s="170"/>
      <c r="I369" s="3"/>
    </row>
    <row r="370" spans="1:10" ht="36.75" hidden="1" customHeight="1">
      <c r="A370" s="99" t="s">
        <v>185</v>
      </c>
      <c r="B370" s="102">
        <v>7324</v>
      </c>
      <c r="C370" s="103" t="s">
        <v>9</v>
      </c>
      <c r="D370" s="100" t="s">
        <v>112</v>
      </c>
      <c r="E370" s="100"/>
      <c r="F370" s="169">
        <f>SUM(F371:F376)</f>
        <v>1665000</v>
      </c>
      <c r="G370" s="169">
        <f>SUM(G371:G376)</f>
        <v>0</v>
      </c>
      <c r="H370" s="169">
        <f>SUM(H371:H376)</f>
        <v>1665000</v>
      </c>
      <c r="I370" s="105"/>
      <c r="J370" s="105"/>
    </row>
    <row r="371" spans="1:10" ht="33.75" hidden="1" customHeight="1">
      <c r="A371" s="149"/>
      <c r="B371" s="150"/>
      <c r="C371" s="150"/>
      <c r="D371" s="98"/>
      <c r="E371" s="151" t="s">
        <v>186</v>
      </c>
      <c r="F371" s="170">
        <v>200000</v>
      </c>
      <c r="G371" s="169"/>
      <c r="H371" s="170">
        <f t="shared" ref="H371:H376" si="48">F371+G371</f>
        <v>200000</v>
      </c>
      <c r="I371" s="3"/>
    </row>
    <row r="372" spans="1:10" ht="37.35" hidden="1" customHeight="1">
      <c r="A372" s="149"/>
      <c r="B372" s="150"/>
      <c r="C372" s="150"/>
      <c r="D372" s="98"/>
      <c r="E372" s="100" t="s">
        <v>187</v>
      </c>
      <c r="F372" s="170">
        <v>400000</v>
      </c>
      <c r="G372" s="170"/>
      <c r="H372" s="170">
        <f t="shared" si="48"/>
        <v>400000</v>
      </c>
      <c r="I372" s="3"/>
    </row>
    <row r="373" spans="1:10" ht="42" hidden="1" customHeight="1">
      <c r="A373" s="149"/>
      <c r="B373" s="150"/>
      <c r="C373" s="150"/>
      <c r="D373" s="98"/>
      <c r="E373" s="100" t="s">
        <v>188</v>
      </c>
      <c r="F373" s="170">
        <v>100000</v>
      </c>
      <c r="G373" s="170"/>
      <c r="H373" s="170">
        <f t="shared" si="48"/>
        <v>100000</v>
      </c>
      <c r="I373" s="3"/>
    </row>
    <row r="374" spans="1:10" ht="56.45" hidden="1" customHeight="1">
      <c r="A374" s="149"/>
      <c r="B374" s="150"/>
      <c r="C374" s="150"/>
      <c r="D374" s="98"/>
      <c r="E374" s="151" t="s">
        <v>189</v>
      </c>
      <c r="F374" s="170">
        <v>300000</v>
      </c>
      <c r="G374" s="170"/>
      <c r="H374" s="170">
        <f t="shared" si="48"/>
        <v>300000</v>
      </c>
      <c r="I374" s="3"/>
    </row>
    <row r="375" spans="1:10" ht="42" hidden="1" customHeight="1">
      <c r="A375" s="149"/>
      <c r="B375" s="150"/>
      <c r="C375" s="150"/>
      <c r="D375" s="98"/>
      <c r="E375" s="151" t="s">
        <v>338</v>
      </c>
      <c r="F375" s="170">
        <v>285000</v>
      </c>
      <c r="G375" s="170"/>
      <c r="H375" s="170">
        <f t="shared" si="48"/>
        <v>285000</v>
      </c>
      <c r="I375" s="3"/>
    </row>
    <row r="376" spans="1:10" ht="39.4" hidden="1" customHeight="1">
      <c r="A376" s="149"/>
      <c r="B376" s="150"/>
      <c r="C376" s="150"/>
      <c r="D376" s="98"/>
      <c r="E376" s="151" t="s">
        <v>190</v>
      </c>
      <c r="F376" s="170">
        <v>380000</v>
      </c>
      <c r="G376" s="170"/>
      <c r="H376" s="170">
        <f t="shared" si="48"/>
        <v>380000</v>
      </c>
      <c r="I376" s="3"/>
    </row>
    <row r="377" spans="1:10" ht="9.1999999999999993" hidden="1" customHeight="1">
      <c r="A377" s="149"/>
      <c r="B377" s="150"/>
      <c r="C377" s="150"/>
      <c r="D377" s="98"/>
      <c r="E377" s="148"/>
      <c r="F377" s="170"/>
      <c r="G377" s="170"/>
      <c r="H377" s="170"/>
      <c r="I377" s="3"/>
    </row>
    <row r="378" spans="1:10" ht="57" customHeight="1">
      <c r="A378" s="140">
        <v>1517363</v>
      </c>
      <c r="B378" s="137">
        <v>7363</v>
      </c>
      <c r="C378" s="157" t="s">
        <v>69</v>
      </c>
      <c r="D378" s="113" t="s">
        <v>271</v>
      </c>
      <c r="E378" s="148"/>
      <c r="F378" s="169">
        <f>F379</f>
        <v>0</v>
      </c>
      <c r="G378" s="169">
        <f t="shared" ref="G378:H378" si="49">G379</f>
        <v>3276000</v>
      </c>
      <c r="H378" s="169">
        <f t="shared" si="49"/>
        <v>3276000</v>
      </c>
      <c r="I378" s="3">
        <v>1</v>
      </c>
    </row>
    <row r="379" spans="1:10" ht="75" customHeight="1">
      <c r="A379" s="149"/>
      <c r="B379" s="150"/>
      <c r="C379" s="150"/>
      <c r="D379" s="98"/>
      <c r="E379" s="113" t="s">
        <v>386</v>
      </c>
      <c r="F379" s="170"/>
      <c r="G379" s="170">
        <v>3276000</v>
      </c>
      <c r="H379" s="170">
        <f t="shared" ref="H379" si="50">F379+G379</f>
        <v>3276000</v>
      </c>
      <c r="I379" s="3">
        <v>1</v>
      </c>
    </row>
    <row r="380" spans="1:10" ht="9.1999999999999993" customHeight="1">
      <c r="A380" s="149"/>
      <c r="B380" s="150"/>
      <c r="C380" s="150"/>
      <c r="D380" s="98"/>
      <c r="E380" s="100"/>
      <c r="F380" s="170"/>
      <c r="G380" s="170"/>
      <c r="H380" s="170"/>
      <c r="I380" s="3">
        <v>1</v>
      </c>
    </row>
    <row r="381" spans="1:10" ht="35.25" hidden="1" customHeight="1">
      <c r="A381" s="133" t="s">
        <v>78</v>
      </c>
      <c r="B381" s="111">
        <v>7370</v>
      </c>
      <c r="C381" s="112" t="s">
        <v>69</v>
      </c>
      <c r="D381" s="100" t="s">
        <v>79</v>
      </c>
      <c r="E381" s="100"/>
      <c r="F381" s="169">
        <f>SUM(F382:F383)</f>
        <v>1070000</v>
      </c>
      <c r="G381" s="169">
        <f>SUM(G382:G383)</f>
        <v>0</v>
      </c>
      <c r="H381" s="169">
        <f>SUM(H382:H383)</f>
        <v>1070000</v>
      </c>
      <c r="I381" s="3"/>
    </row>
    <row r="382" spans="1:10" ht="75.75" hidden="1" customHeight="1">
      <c r="A382" s="145"/>
      <c r="B382" s="146"/>
      <c r="C382" s="146"/>
      <c r="D382" s="98"/>
      <c r="E382" s="110" t="s">
        <v>232</v>
      </c>
      <c r="F382" s="170">
        <v>770000</v>
      </c>
      <c r="G382" s="170"/>
      <c r="H382" s="170">
        <f>F382+G382</f>
        <v>770000</v>
      </c>
      <c r="I382" s="3"/>
    </row>
    <row r="383" spans="1:10" ht="39.4" hidden="1" customHeight="1">
      <c r="A383" s="145"/>
      <c r="B383" s="146"/>
      <c r="C383" s="146"/>
      <c r="D383" s="98"/>
      <c r="E383" s="110" t="s">
        <v>191</v>
      </c>
      <c r="F383" s="170">
        <v>300000</v>
      </c>
      <c r="G383" s="170"/>
      <c r="H383" s="170">
        <f>F383+G383</f>
        <v>300000</v>
      </c>
      <c r="I383" s="3"/>
    </row>
    <row r="384" spans="1:10" ht="10.15" hidden="1" customHeight="1">
      <c r="A384" s="145"/>
      <c r="B384" s="146"/>
      <c r="C384" s="146"/>
      <c r="D384" s="98"/>
      <c r="E384" s="100"/>
      <c r="F384" s="169"/>
      <c r="G384" s="169"/>
      <c r="H384" s="170"/>
      <c r="I384" s="3"/>
    </row>
    <row r="385" spans="1:11" ht="30.75" hidden="1" customHeight="1">
      <c r="A385" s="99" t="s">
        <v>80</v>
      </c>
      <c r="B385" s="34">
        <v>7640</v>
      </c>
      <c r="C385" s="35" t="s">
        <v>81</v>
      </c>
      <c r="D385" s="98" t="s">
        <v>82</v>
      </c>
      <c r="E385" s="100"/>
      <c r="F385" s="169">
        <f>SUM(F386:F387)</f>
        <v>56611515</v>
      </c>
      <c r="G385" s="169">
        <f>SUM(G386:G387)</f>
        <v>0</v>
      </c>
      <c r="H385" s="169">
        <f>SUM(H386:H387)</f>
        <v>56611515</v>
      </c>
      <c r="I385" s="3"/>
    </row>
    <row r="386" spans="1:11" ht="35.65" hidden="1" customHeight="1">
      <c r="A386" s="145"/>
      <c r="B386" s="146"/>
      <c r="C386" s="146"/>
      <c r="D386" s="98"/>
      <c r="E386" s="100" t="s">
        <v>192</v>
      </c>
      <c r="F386" s="170">
        <v>15600000</v>
      </c>
      <c r="G386" s="170"/>
      <c r="H386" s="170">
        <f>F386+G386</f>
        <v>15600000</v>
      </c>
      <c r="I386" s="3"/>
    </row>
    <row r="387" spans="1:11" ht="36" hidden="1" customHeight="1">
      <c r="A387" s="145"/>
      <c r="B387" s="146"/>
      <c r="C387" s="146"/>
      <c r="D387" s="98"/>
      <c r="E387" s="110" t="s">
        <v>193</v>
      </c>
      <c r="F387" s="170">
        <v>41011515</v>
      </c>
      <c r="G387" s="170"/>
      <c r="H387" s="170">
        <f>F387+G387</f>
        <v>41011515</v>
      </c>
      <c r="I387" s="3"/>
    </row>
    <row r="388" spans="1:11" ht="8.65" hidden="1" customHeight="1">
      <c r="A388" s="58"/>
      <c r="B388" s="59"/>
      <c r="C388" s="59"/>
      <c r="D388" s="11"/>
      <c r="E388" s="11"/>
      <c r="F388" s="170"/>
      <c r="G388" s="170"/>
      <c r="H388" s="170"/>
      <c r="I388" s="3"/>
    </row>
    <row r="389" spans="1:11" ht="58.9" customHeight="1">
      <c r="A389" s="89">
        <v>3400000</v>
      </c>
      <c r="B389" s="96"/>
      <c r="C389" s="96"/>
      <c r="D389" s="88" t="s">
        <v>86</v>
      </c>
      <c r="E389" s="85"/>
      <c r="F389" s="169">
        <f>F390</f>
        <v>192500</v>
      </c>
      <c r="G389" s="169">
        <f>G390</f>
        <v>-27500</v>
      </c>
      <c r="H389" s="169">
        <f>H390</f>
        <v>165000</v>
      </c>
      <c r="I389" s="3">
        <v>1</v>
      </c>
    </row>
    <row r="390" spans="1:11" ht="57" customHeight="1">
      <c r="A390" s="50">
        <v>3410000</v>
      </c>
      <c r="B390" s="66"/>
      <c r="C390" s="66"/>
      <c r="D390" s="49" t="s">
        <v>86</v>
      </c>
      <c r="E390" s="11"/>
      <c r="F390" s="169">
        <f>F392</f>
        <v>192500</v>
      </c>
      <c r="G390" s="169">
        <f>G392</f>
        <v>-27500</v>
      </c>
      <c r="H390" s="169">
        <f>H392</f>
        <v>165000</v>
      </c>
      <c r="I390" s="3">
        <v>1</v>
      </c>
    </row>
    <row r="391" spans="1:11" ht="11.1" customHeight="1">
      <c r="A391" s="24"/>
      <c r="B391" s="52"/>
      <c r="C391" s="52"/>
      <c r="D391" s="67"/>
      <c r="E391" s="11"/>
      <c r="F391" s="170"/>
      <c r="G391" s="170"/>
      <c r="H391" s="169"/>
      <c r="I391" s="3">
        <v>1</v>
      </c>
    </row>
    <row r="392" spans="1:11" ht="62.25" customHeight="1">
      <c r="A392" s="24" t="s">
        <v>84</v>
      </c>
      <c r="B392" s="28" t="s">
        <v>27</v>
      </c>
      <c r="C392" s="28" t="s">
        <v>6</v>
      </c>
      <c r="D392" s="42" t="s">
        <v>205</v>
      </c>
      <c r="E392" s="11"/>
      <c r="F392" s="169">
        <f>F393</f>
        <v>192500</v>
      </c>
      <c r="G392" s="169">
        <f>G393</f>
        <v>-27500</v>
      </c>
      <c r="H392" s="169">
        <f>H393</f>
        <v>165000</v>
      </c>
      <c r="I392" s="3">
        <v>1</v>
      </c>
      <c r="K392" s="10"/>
    </row>
    <row r="393" spans="1:11" ht="36" customHeight="1">
      <c r="A393" s="58"/>
      <c r="B393" s="59"/>
      <c r="C393" s="59"/>
      <c r="D393" s="11"/>
      <c r="E393" s="100" t="s">
        <v>194</v>
      </c>
      <c r="F393" s="170">
        <v>192500</v>
      </c>
      <c r="G393" s="170">
        <v>-27500</v>
      </c>
      <c r="H393" s="170">
        <f>F393+G393</f>
        <v>165000</v>
      </c>
      <c r="I393" s="3">
        <v>1</v>
      </c>
      <c r="K393" s="10"/>
    </row>
    <row r="394" spans="1:11" ht="8.25" customHeight="1">
      <c r="A394" s="58"/>
      <c r="B394" s="59"/>
      <c r="C394" s="59"/>
      <c r="D394" s="11"/>
      <c r="E394" s="11"/>
      <c r="F394" s="170"/>
      <c r="G394" s="170"/>
      <c r="H394" s="170"/>
      <c r="I394" s="3">
        <v>1</v>
      </c>
      <c r="K394" s="10"/>
    </row>
    <row r="395" spans="1:11" ht="47.1" hidden="1" customHeight="1">
      <c r="A395" s="89">
        <v>3700000</v>
      </c>
      <c r="B395" s="95"/>
      <c r="C395" s="95"/>
      <c r="D395" s="88" t="s">
        <v>238</v>
      </c>
      <c r="E395" s="85"/>
      <c r="F395" s="169">
        <f>F396</f>
        <v>50000</v>
      </c>
      <c r="G395" s="169">
        <f>G396</f>
        <v>0</v>
      </c>
      <c r="H395" s="169">
        <f>H396</f>
        <v>50000</v>
      </c>
    </row>
    <row r="396" spans="1:11" ht="41.25" hidden="1" customHeight="1">
      <c r="A396" s="50">
        <v>3710000</v>
      </c>
      <c r="B396" s="64"/>
      <c r="C396" s="64"/>
      <c r="D396" s="153" t="s">
        <v>238</v>
      </c>
      <c r="E396" s="11"/>
      <c r="F396" s="169">
        <f>F398</f>
        <v>50000</v>
      </c>
      <c r="G396" s="169">
        <f>G398</f>
        <v>0</v>
      </c>
      <c r="H396" s="169">
        <f>H398</f>
        <v>50000</v>
      </c>
    </row>
    <row r="397" spans="1:11" ht="8.65" hidden="1" customHeight="1">
      <c r="A397" s="24"/>
      <c r="B397" s="59"/>
      <c r="C397" s="65"/>
      <c r="D397" s="13"/>
      <c r="E397" s="11"/>
      <c r="F397" s="170"/>
      <c r="G397" s="170"/>
      <c r="H397" s="169"/>
    </row>
    <row r="398" spans="1:11" ht="58.9" hidden="1" customHeight="1">
      <c r="A398" s="24" t="s">
        <v>83</v>
      </c>
      <c r="B398" s="28" t="s">
        <v>27</v>
      </c>
      <c r="C398" s="28" t="s">
        <v>6</v>
      </c>
      <c r="D398" s="13" t="s">
        <v>205</v>
      </c>
      <c r="E398" s="11"/>
      <c r="F398" s="169">
        <f>F399</f>
        <v>50000</v>
      </c>
      <c r="G398" s="169">
        <f>G399</f>
        <v>0</v>
      </c>
      <c r="H398" s="169">
        <f>H399</f>
        <v>50000</v>
      </c>
    </row>
    <row r="399" spans="1:11" ht="22.9" hidden="1" customHeight="1">
      <c r="A399" s="58"/>
      <c r="B399" s="59"/>
      <c r="C399" s="59"/>
      <c r="D399" s="11"/>
      <c r="E399" s="117" t="s">
        <v>152</v>
      </c>
      <c r="F399" s="170">
        <v>50000</v>
      </c>
      <c r="G399" s="170"/>
      <c r="H399" s="170">
        <f>F399+G399</f>
        <v>50000</v>
      </c>
    </row>
    <row r="400" spans="1:11" ht="8.65" hidden="1" customHeight="1">
      <c r="A400" s="58"/>
      <c r="B400" s="59"/>
      <c r="C400" s="59"/>
      <c r="D400" s="11"/>
      <c r="E400" s="11"/>
      <c r="F400" s="170"/>
      <c r="G400" s="170"/>
      <c r="H400" s="170"/>
    </row>
    <row r="401" spans="1:11" ht="30.75" customHeight="1">
      <c r="A401" s="58"/>
      <c r="B401" s="11"/>
      <c r="C401" s="11"/>
      <c r="D401" s="11"/>
      <c r="E401" s="68" t="s">
        <v>85</v>
      </c>
      <c r="F401" s="169">
        <f>F7+F42+F137+F158+F176+F182+F203+F223+F336+F347+F389+F395+F74</f>
        <v>455974435.75</v>
      </c>
      <c r="G401" s="169">
        <f>G7+G42+G137+G158+G176+G182+G203+G223+G336+G347+G389+G395+G74</f>
        <v>10824432</v>
      </c>
      <c r="H401" s="169">
        <f>H7+H42+H137+H158+H176+H182+H203+H223+H336+H347+H389+H395+H74</f>
        <v>466798867.75</v>
      </c>
      <c r="I401" s="9">
        <v>1</v>
      </c>
      <c r="J401" s="10"/>
      <c r="K401" s="10"/>
    </row>
    <row r="402" spans="1:11" ht="69.400000000000006" customHeight="1">
      <c r="A402" s="70" t="s">
        <v>265</v>
      </c>
      <c r="B402" s="70"/>
      <c r="C402" s="70"/>
      <c r="D402" s="70"/>
      <c r="E402" s="71"/>
      <c r="F402" s="172"/>
      <c r="G402" s="172" t="s">
        <v>314</v>
      </c>
      <c r="H402" s="174"/>
      <c r="I402" s="9">
        <v>1</v>
      </c>
      <c r="K402" s="10"/>
    </row>
    <row r="403" spans="1:11" s="74" customFormat="1" ht="25.5" hidden="1" customHeight="1">
      <c r="A403" s="209"/>
      <c r="B403" s="209"/>
      <c r="C403" s="209"/>
      <c r="D403" s="209"/>
      <c r="E403" s="72"/>
      <c r="F403" s="173"/>
      <c r="G403" s="173"/>
      <c r="H403" s="172"/>
      <c r="I403" s="73"/>
    </row>
    <row r="404" spans="1:11" ht="23.25" hidden="1">
      <c r="A404" s="69"/>
      <c r="B404" s="69"/>
      <c r="C404" s="69"/>
      <c r="D404" s="69"/>
      <c r="E404" s="69"/>
      <c r="F404" s="174"/>
      <c r="G404" s="174"/>
      <c r="H404" s="173"/>
    </row>
    <row r="405" spans="1:11" ht="18.75" hidden="1">
      <c r="A405" s="69"/>
      <c r="B405" s="69"/>
      <c r="C405" s="69"/>
      <c r="D405" s="69"/>
      <c r="E405" s="69"/>
      <c r="F405" s="174"/>
      <c r="G405" s="174"/>
      <c r="H405" s="174"/>
    </row>
    <row r="406" spans="1:11" ht="18.75" hidden="1">
      <c r="A406" s="69"/>
      <c r="B406" s="69"/>
      <c r="C406" s="69"/>
      <c r="D406" s="69"/>
      <c r="E406" s="69"/>
      <c r="F406" s="174"/>
      <c r="G406" s="174"/>
      <c r="H406" s="174"/>
    </row>
    <row r="407" spans="1:11" ht="18.75" hidden="1">
      <c r="A407" s="69"/>
      <c r="B407" s="69"/>
      <c r="C407" s="69"/>
      <c r="D407" s="69"/>
      <c r="E407" s="69"/>
      <c r="F407" s="174"/>
      <c r="G407" s="174"/>
      <c r="H407" s="174"/>
    </row>
    <row r="408" spans="1:11" ht="18.75" hidden="1">
      <c r="A408" s="69"/>
      <c r="B408" s="69"/>
      <c r="C408" s="69"/>
      <c r="D408" s="69"/>
      <c r="E408" s="69"/>
      <c r="F408" s="174"/>
      <c r="G408" s="174"/>
      <c r="H408" s="174"/>
    </row>
    <row r="409" spans="1:11" ht="18.75" hidden="1">
      <c r="A409" s="69"/>
      <c r="B409" s="69"/>
      <c r="C409" s="69"/>
      <c r="D409" s="69"/>
      <c r="E409" s="69"/>
      <c r="F409" s="174"/>
      <c r="G409" s="174"/>
      <c r="H409" s="174"/>
    </row>
    <row r="410" spans="1:11" ht="18.75" hidden="1">
      <c r="A410" s="69"/>
      <c r="B410" s="69"/>
      <c r="C410" s="69"/>
      <c r="D410" s="69"/>
      <c r="E410" s="69"/>
      <c r="F410" s="174"/>
      <c r="G410" s="174"/>
      <c r="H410" s="174"/>
      <c r="I410" s="3"/>
    </row>
    <row r="411" spans="1:11" ht="18.75" hidden="1">
      <c r="A411" s="69"/>
      <c r="B411" s="69"/>
      <c r="C411" s="69"/>
      <c r="D411" s="69"/>
      <c r="E411" s="69"/>
      <c r="F411" s="174"/>
      <c r="G411" s="174"/>
      <c r="H411" s="174"/>
      <c r="I411" s="3"/>
    </row>
    <row r="412" spans="1:11" ht="18.75" hidden="1">
      <c r="A412" s="69"/>
      <c r="B412" s="69"/>
      <c r="C412" s="69"/>
      <c r="D412" s="69"/>
      <c r="E412" s="69"/>
      <c r="F412" s="174"/>
      <c r="G412" s="174"/>
      <c r="H412" s="174"/>
      <c r="I412" s="3"/>
    </row>
    <row r="413" spans="1:11" ht="18.75" hidden="1">
      <c r="A413" s="69"/>
      <c r="B413" s="69"/>
      <c r="C413" s="69"/>
      <c r="D413" s="69"/>
      <c r="E413" s="69"/>
      <c r="F413" s="174"/>
      <c r="G413" s="174"/>
      <c r="H413" s="174"/>
      <c r="I413" s="3"/>
    </row>
    <row r="414" spans="1:11" ht="18.75" hidden="1">
      <c r="A414" s="69"/>
      <c r="B414" s="69"/>
      <c r="C414" s="69"/>
      <c r="D414" s="69"/>
      <c r="E414" s="69"/>
      <c r="F414" s="174"/>
      <c r="G414" s="174"/>
      <c r="H414" s="174"/>
      <c r="I414" s="3"/>
    </row>
    <row r="415" spans="1:11" ht="18.75" hidden="1">
      <c r="A415" s="69"/>
      <c r="B415" s="69"/>
      <c r="C415" s="69"/>
      <c r="D415" s="69"/>
      <c r="E415" s="69"/>
      <c r="F415" s="174"/>
      <c r="G415" s="174"/>
      <c r="H415" s="174"/>
      <c r="I415" s="3"/>
    </row>
    <row r="416" spans="1:11" ht="18.75" hidden="1">
      <c r="A416" s="69"/>
      <c r="B416" s="69"/>
      <c r="C416" s="69"/>
      <c r="D416" s="69"/>
      <c r="E416" s="69"/>
      <c r="F416" s="174"/>
      <c r="G416" s="174"/>
      <c r="H416" s="174"/>
      <c r="I416" s="3"/>
    </row>
    <row r="417" spans="1:9" ht="18.75" hidden="1">
      <c r="A417" s="69"/>
      <c r="B417" s="69"/>
      <c r="C417" s="69"/>
      <c r="D417" s="69"/>
      <c r="E417" s="69"/>
      <c r="F417" s="174"/>
      <c r="G417" s="174"/>
      <c r="H417" s="174"/>
      <c r="I417" s="3"/>
    </row>
    <row r="418" spans="1:9" ht="18.75" hidden="1">
      <c r="A418" s="69"/>
      <c r="B418" s="69"/>
      <c r="C418" s="69"/>
      <c r="D418" s="69"/>
      <c r="E418" s="69"/>
      <c r="F418" s="174"/>
      <c r="G418" s="174"/>
      <c r="H418" s="174"/>
      <c r="I418" s="3"/>
    </row>
    <row r="419" spans="1:9" ht="18.75" hidden="1">
      <c r="A419" s="69"/>
      <c r="B419" s="69"/>
      <c r="C419" s="69"/>
      <c r="D419" s="69"/>
      <c r="E419" s="69"/>
      <c r="F419" s="174"/>
      <c r="G419" s="174"/>
      <c r="H419" s="174"/>
      <c r="I419" s="3"/>
    </row>
    <row r="420" spans="1:9" ht="18.75" hidden="1">
      <c r="A420" s="69"/>
      <c r="B420" s="69"/>
      <c r="C420" s="69"/>
      <c r="D420" s="69"/>
      <c r="E420" s="69"/>
      <c r="F420" s="174"/>
      <c r="G420" s="174"/>
      <c r="H420" s="174"/>
      <c r="I420" s="3"/>
    </row>
    <row r="421" spans="1:9" ht="18.75" hidden="1">
      <c r="A421" s="69"/>
      <c r="B421" s="69"/>
      <c r="C421" s="69"/>
      <c r="D421" s="69"/>
      <c r="E421" s="69"/>
      <c r="F421" s="174"/>
      <c r="G421" s="174"/>
      <c r="H421" s="174"/>
      <c r="I421" s="3"/>
    </row>
    <row r="422" spans="1:9" ht="18.75" hidden="1">
      <c r="A422" s="69"/>
      <c r="B422" s="69"/>
      <c r="C422" s="69"/>
      <c r="D422" s="69"/>
      <c r="E422" s="69"/>
      <c r="F422" s="174"/>
      <c r="G422" s="174"/>
      <c r="H422" s="174"/>
      <c r="I422" s="3"/>
    </row>
    <row r="423" spans="1:9" ht="18.75" hidden="1">
      <c r="A423" s="69"/>
      <c r="B423" s="69"/>
      <c r="C423" s="69"/>
      <c r="D423" s="69"/>
      <c r="E423" s="69"/>
      <c r="F423" s="174"/>
      <c r="G423" s="174"/>
      <c r="H423" s="174"/>
      <c r="I423" s="3"/>
    </row>
    <row r="424" spans="1:9" ht="18.75" hidden="1">
      <c r="A424" s="69"/>
      <c r="B424" s="69"/>
      <c r="C424" s="69"/>
      <c r="D424" s="69"/>
      <c r="E424" s="69"/>
      <c r="F424" s="174"/>
      <c r="G424" s="174"/>
      <c r="H424" s="174"/>
      <c r="I424" s="3"/>
    </row>
    <row r="425" spans="1:9" ht="18.75" hidden="1">
      <c r="A425" s="69"/>
      <c r="B425" s="69"/>
      <c r="C425" s="69"/>
      <c r="D425" s="69"/>
      <c r="E425" s="69"/>
      <c r="F425" s="174"/>
      <c r="G425" s="174"/>
      <c r="H425" s="174"/>
      <c r="I425" s="3"/>
    </row>
    <row r="426" spans="1:9" ht="18.75" hidden="1">
      <c r="A426" s="69"/>
      <c r="B426" s="69"/>
      <c r="C426" s="69"/>
      <c r="D426" s="69"/>
      <c r="E426" s="69"/>
      <c r="F426" s="174"/>
      <c r="G426" s="174"/>
      <c r="H426" s="174"/>
      <c r="I426" s="3"/>
    </row>
    <row r="427" spans="1:9" ht="18.75" hidden="1">
      <c r="A427" s="69"/>
      <c r="B427" s="69"/>
      <c r="C427" s="69"/>
      <c r="D427" s="69"/>
      <c r="E427" s="69"/>
      <c r="F427" s="174"/>
      <c r="G427" s="174"/>
      <c r="H427" s="174"/>
      <c r="I427" s="3"/>
    </row>
    <row r="428" spans="1:9" ht="18.75" hidden="1">
      <c r="A428" s="69"/>
      <c r="B428" s="69"/>
      <c r="C428" s="69"/>
      <c r="D428" s="69"/>
      <c r="E428" s="69"/>
      <c r="F428" s="174"/>
      <c r="G428" s="174"/>
      <c r="H428" s="174"/>
      <c r="I428" s="3"/>
    </row>
    <row r="429" spans="1:9" ht="18.75" hidden="1">
      <c r="A429" s="69"/>
      <c r="B429" s="69"/>
      <c r="C429" s="69"/>
      <c r="D429" s="69"/>
      <c r="E429" s="69"/>
      <c r="F429" s="174"/>
      <c r="G429" s="174"/>
      <c r="H429" s="174"/>
      <c r="I429" s="3"/>
    </row>
    <row r="430" spans="1:9" ht="18.75" hidden="1">
      <c r="A430" s="69"/>
      <c r="B430" s="69"/>
      <c r="C430" s="69"/>
      <c r="D430" s="69"/>
      <c r="E430" s="69"/>
      <c r="F430" s="174"/>
      <c r="G430" s="174"/>
      <c r="H430" s="174"/>
      <c r="I430" s="3"/>
    </row>
    <row r="431" spans="1:9" ht="18.75" hidden="1">
      <c r="A431" s="69"/>
      <c r="B431" s="69"/>
      <c r="C431" s="69"/>
      <c r="D431" s="69"/>
      <c r="E431" s="69"/>
      <c r="F431" s="174"/>
      <c r="G431" s="174"/>
      <c r="H431" s="174"/>
      <c r="I431" s="3"/>
    </row>
    <row r="432" spans="1:9" ht="18.75" hidden="1">
      <c r="A432" s="69"/>
      <c r="B432" s="69"/>
      <c r="C432" s="69"/>
      <c r="D432" s="69"/>
      <c r="E432" s="69"/>
      <c r="F432" s="174"/>
      <c r="G432" s="174"/>
      <c r="H432" s="174"/>
      <c r="I432" s="3"/>
    </row>
    <row r="433" spans="1:9" ht="18.75" hidden="1">
      <c r="A433" s="69"/>
      <c r="B433" s="69"/>
      <c r="C433" s="69"/>
      <c r="D433" s="69"/>
      <c r="E433" s="69"/>
      <c r="F433" s="174"/>
      <c r="G433" s="174"/>
      <c r="H433" s="174"/>
      <c r="I433" s="3"/>
    </row>
    <row r="434" spans="1:9" ht="18.75" hidden="1">
      <c r="A434" s="69"/>
      <c r="B434" s="69"/>
      <c r="C434" s="69"/>
      <c r="D434" s="69"/>
      <c r="E434" s="69"/>
      <c r="F434" s="174"/>
      <c r="G434" s="174"/>
      <c r="H434" s="174"/>
      <c r="I434" s="3"/>
    </row>
    <row r="435" spans="1:9" ht="18.75" hidden="1">
      <c r="A435" s="69"/>
      <c r="B435" s="69"/>
      <c r="C435" s="69"/>
      <c r="D435" s="69"/>
      <c r="E435" s="69"/>
      <c r="F435" s="174"/>
      <c r="G435" s="174"/>
      <c r="H435" s="174"/>
      <c r="I435" s="3"/>
    </row>
    <row r="436" spans="1:9" ht="18.75" hidden="1">
      <c r="A436" s="69"/>
      <c r="B436" s="69"/>
      <c r="C436" s="69"/>
      <c r="D436" s="69"/>
      <c r="E436" s="69"/>
      <c r="F436" s="174"/>
      <c r="G436" s="174"/>
      <c r="H436" s="174"/>
      <c r="I436" s="3"/>
    </row>
    <row r="437" spans="1:9" ht="18.75" hidden="1">
      <c r="A437" s="69"/>
      <c r="B437" s="69"/>
      <c r="C437" s="69"/>
      <c r="D437" s="69"/>
      <c r="E437" s="69"/>
      <c r="F437" s="174"/>
      <c r="G437" s="174"/>
      <c r="H437" s="174"/>
      <c r="I437" s="3"/>
    </row>
    <row r="438" spans="1:9" ht="18.75" hidden="1">
      <c r="A438" s="69"/>
      <c r="B438" s="69"/>
      <c r="C438" s="69"/>
      <c r="D438" s="69"/>
      <c r="E438" s="69"/>
      <c r="F438" s="174"/>
      <c r="G438" s="174"/>
      <c r="H438" s="174"/>
      <c r="I438" s="3"/>
    </row>
    <row r="439" spans="1:9" ht="18.75" hidden="1">
      <c r="A439" s="69"/>
      <c r="B439" s="69"/>
      <c r="C439" s="69"/>
      <c r="D439" s="69"/>
      <c r="E439" s="69"/>
      <c r="F439" s="174"/>
      <c r="G439" s="174"/>
      <c r="H439" s="174"/>
      <c r="I439" s="3"/>
    </row>
    <row r="440" spans="1:9" ht="18.75" hidden="1">
      <c r="A440" s="69"/>
      <c r="B440" s="69"/>
      <c r="C440" s="69"/>
      <c r="D440" s="69"/>
      <c r="E440" s="69"/>
      <c r="F440" s="174"/>
      <c r="G440" s="174"/>
      <c r="H440" s="174"/>
      <c r="I440" s="3"/>
    </row>
    <row r="441" spans="1:9" ht="18.75" hidden="1">
      <c r="A441" s="69"/>
      <c r="B441" s="69"/>
      <c r="C441" s="69"/>
      <c r="D441" s="69"/>
      <c r="E441" s="69"/>
      <c r="F441" s="174"/>
      <c r="G441" s="174"/>
      <c r="H441" s="174"/>
      <c r="I441" s="3"/>
    </row>
    <row r="442" spans="1:9" ht="18.75" hidden="1">
      <c r="A442" s="69"/>
      <c r="B442" s="69"/>
      <c r="C442" s="69"/>
      <c r="D442" s="69"/>
      <c r="E442" s="69"/>
      <c r="F442" s="174"/>
      <c r="G442" s="174"/>
      <c r="H442" s="174"/>
      <c r="I442" s="3"/>
    </row>
    <row r="443" spans="1:9" ht="18.75" hidden="1">
      <c r="A443" s="69"/>
      <c r="B443" s="69"/>
      <c r="C443" s="69"/>
      <c r="D443" s="69"/>
      <c r="E443" s="69"/>
      <c r="F443" s="174"/>
      <c r="G443" s="174"/>
      <c r="H443" s="174"/>
      <c r="I443" s="3"/>
    </row>
    <row r="444" spans="1:9" ht="18.75" hidden="1">
      <c r="A444" s="69"/>
      <c r="B444" s="69"/>
      <c r="C444" s="69"/>
      <c r="D444" s="69"/>
      <c r="E444" s="69"/>
      <c r="F444" s="174"/>
      <c r="G444" s="174"/>
      <c r="H444" s="174"/>
      <c r="I444" s="3"/>
    </row>
    <row r="445" spans="1:9" ht="18.75" hidden="1">
      <c r="A445" s="69"/>
      <c r="B445" s="69"/>
      <c r="C445" s="69"/>
      <c r="D445" s="69"/>
      <c r="E445" s="69"/>
      <c r="F445" s="174"/>
      <c r="G445" s="174"/>
      <c r="H445" s="174"/>
      <c r="I445" s="3"/>
    </row>
    <row r="446" spans="1:9" ht="18.75" hidden="1">
      <c r="A446" s="69"/>
      <c r="B446" s="69"/>
      <c r="C446" s="69"/>
      <c r="D446" s="69"/>
      <c r="E446" s="69"/>
      <c r="F446" s="174"/>
      <c r="G446" s="174"/>
      <c r="H446" s="174"/>
      <c r="I446" s="3"/>
    </row>
    <row r="447" spans="1:9" ht="18.75" hidden="1">
      <c r="A447" s="69"/>
      <c r="B447" s="69"/>
      <c r="C447" s="69"/>
      <c r="D447" s="69"/>
      <c r="E447" s="69"/>
      <c r="F447" s="174"/>
      <c r="G447" s="174"/>
      <c r="H447" s="174"/>
      <c r="I447" s="3"/>
    </row>
    <row r="448" spans="1:9" ht="18.75" hidden="1">
      <c r="A448" s="69"/>
      <c r="B448" s="69"/>
      <c r="C448" s="69"/>
      <c r="D448" s="69"/>
      <c r="E448" s="69"/>
      <c r="F448" s="174"/>
      <c r="G448" s="174"/>
      <c r="H448" s="174"/>
      <c r="I448" s="3"/>
    </row>
    <row r="449" spans="1:9" ht="18.75" hidden="1">
      <c r="A449" s="69"/>
      <c r="B449" s="69"/>
      <c r="C449" s="69"/>
      <c r="D449" s="69"/>
      <c r="E449" s="69"/>
      <c r="F449" s="174"/>
      <c r="G449" s="174"/>
      <c r="H449" s="174"/>
      <c r="I449" s="3"/>
    </row>
    <row r="450" spans="1:9" ht="18.75" hidden="1">
      <c r="A450" s="69"/>
      <c r="B450" s="69"/>
      <c r="C450" s="69"/>
      <c r="D450" s="69"/>
      <c r="E450" s="69"/>
      <c r="F450" s="174"/>
      <c r="G450" s="174"/>
      <c r="H450" s="174"/>
      <c r="I450" s="3"/>
    </row>
    <row r="451" spans="1:9" ht="18.75" hidden="1">
      <c r="A451" s="69"/>
      <c r="B451" s="69"/>
      <c r="C451" s="69"/>
      <c r="D451" s="69"/>
      <c r="E451" s="69"/>
      <c r="F451" s="174"/>
      <c r="G451" s="174"/>
      <c r="H451" s="174"/>
      <c r="I451" s="3"/>
    </row>
    <row r="452" spans="1:9" ht="18.75" hidden="1">
      <c r="A452" s="69"/>
      <c r="B452" s="69"/>
      <c r="C452" s="69"/>
      <c r="D452" s="69"/>
      <c r="E452" s="69"/>
      <c r="F452" s="174"/>
      <c r="G452" s="174"/>
      <c r="H452" s="174"/>
      <c r="I452" s="3"/>
    </row>
    <row r="453" spans="1:9" ht="18.75" hidden="1">
      <c r="A453" s="69"/>
      <c r="B453" s="69"/>
      <c r="C453" s="69"/>
      <c r="D453" s="69"/>
      <c r="E453" s="69"/>
      <c r="F453" s="174"/>
      <c r="G453" s="174"/>
      <c r="H453" s="174"/>
      <c r="I453" s="3"/>
    </row>
    <row r="454" spans="1:9" ht="18.75" hidden="1">
      <c r="A454" s="69"/>
      <c r="B454" s="69"/>
      <c r="C454" s="69"/>
      <c r="D454" s="69"/>
      <c r="E454" s="69"/>
      <c r="F454" s="174"/>
      <c r="G454" s="174"/>
      <c r="H454" s="174"/>
      <c r="I454" s="3"/>
    </row>
    <row r="455" spans="1:9" ht="18.75" hidden="1">
      <c r="A455" s="69"/>
      <c r="B455" s="69"/>
      <c r="C455" s="69"/>
      <c r="D455" s="69"/>
      <c r="E455" s="69"/>
      <c r="F455" s="174"/>
      <c r="G455" s="174"/>
      <c r="H455" s="174"/>
      <c r="I455" s="3"/>
    </row>
    <row r="456" spans="1:9" ht="18.75" hidden="1">
      <c r="A456" s="69"/>
      <c r="B456" s="69"/>
      <c r="C456" s="69"/>
      <c r="D456" s="69"/>
      <c r="E456" s="69"/>
      <c r="F456" s="174"/>
      <c r="G456" s="174"/>
      <c r="H456" s="174"/>
      <c r="I456" s="3"/>
    </row>
    <row r="457" spans="1:9" ht="18.75" hidden="1">
      <c r="A457" s="69"/>
      <c r="B457" s="69"/>
      <c r="C457" s="69"/>
      <c r="D457" s="69"/>
      <c r="E457" s="69"/>
      <c r="F457" s="174"/>
      <c r="G457" s="174"/>
      <c r="H457" s="174"/>
      <c r="I457" s="3"/>
    </row>
    <row r="458" spans="1:9" ht="18.75" hidden="1">
      <c r="A458" s="69"/>
      <c r="B458" s="69"/>
      <c r="C458" s="69"/>
      <c r="D458" s="69"/>
      <c r="E458" s="69"/>
      <c r="F458" s="174"/>
      <c r="G458" s="174"/>
      <c r="H458" s="174"/>
      <c r="I458" s="3"/>
    </row>
    <row r="459" spans="1:9" ht="18.75" hidden="1">
      <c r="A459" s="69"/>
      <c r="B459" s="69"/>
      <c r="C459" s="69"/>
      <c r="D459" s="69"/>
      <c r="E459" s="69"/>
      <c r="F459" s="174"/>
      <c r="G459" s="174"/>
      <c r="H459" s="174"/>
      <c r="I459" s="3"/>
    </row>
    <row r="460" spans="1:9" ht="18.75" hidden="1">
      <c r="A460" s="69"/>
      <c r="B460" s="69"/>
      <c r="C460" s="69"/>
      <c r="D460" s="69"/>
      <c r="E460" s="69"/>
      <c r="F460" s="174"/>
      <c r="G460" s="174"/>
      <c r="H460" s="174"/>
      <c r="I460" s="3"/>
    </row>
    <row r="461" spans="1:9" ht="18.75" hidden="1">
      <c r="A461" s="69"/>
      <c r="B461" s="69"/>
      <c r="C461" s="69"/>
      <c r="D461" s="69"/>
      <c r="E461" s="69"/>
      <c r="F461" s="174"/>
      <c r="G461" s="174"/>
      <c r="H461" s="174"/>
      <c r="I461" s="3"/>
    </row>
    <row r="462" spans="1:9" ht="18.75" hidden="1">
      <c r="A462" s="69"/>
      <c r="B462" s="69"/>
      <c r="C462" s="69"/>
      <c r="D462" s="69"/>
      <c r="E462" s="69"/>
      <c r="F462" s="174"/>
      <c r="G462" s="174"/>
      <c r="H462" s="174"/>
      <c r="I462" s="3"/>
    </row>
    <row r="463" spans="1:9" ht="18.75" hidden="1">
      <c r="A463" s="69"/>
      <c r="B463" s="69"/>
      <c r="C463" s="69"/>
      <c r="D463" s="69"/>
      <c r="E463" s="69"/>
      <c r="F463" s="174"/>
      <c r="G463" s="174"/>
      <c r="H463" s="174"/>
      <c r="I463" s="3"/>
    </row>
    <row r="464" spans="1:9" ht="18.75" hidden="1">
      <c r="A464" s="69"/>
      <c r="B464" s="69"/>
      <c r="C464" s="69"/>
      <c r="D464" s="69"/>
      <c r="E464" s="69"/>
      <c r="F464" s="174"/>
      <c r="G464" s="174"/>
      <c r="H464" s="174"/>
      <c r="I464" s="3"/>
    </row>
    <row r="465" spans="1:9" ht="18.75" hidden="1">
      <c r="A465" s="69"/>
      <c r="B465" s="69"/>
      <c r="C465" s="69"/>
      <c r="D465" s="69"/>
      <c r="E465" s="69"/>
      <c r="F465" s="174"/>
      <c r="G465" s="174"/>
      <c r="H465" s="174"/>
      <c r="I465" s="3"/>
    </row>
    <row r="466" spans="1:9" ht="18.75" hidden="1">
      <c r="A466" s="69"/>
      <c r="B466" s="69"/>
      <c r="C466" s="69"/>
      <c r="D466" s="69"/>
      <c r="E466" s="69"/>
      <c r="F466" s="174"/>
      <c r="G466" s="174"/>
      <c r="H466" s="174"/>
      <c r="I466" s="3"/>
    </row>
    <row r="467" spans="1:9" ht="18.75" hidden="1">
      <c r="A467" s="69"/>
      <c r="B467" s="69"/>
      <c r="C467" s="69"/>
      <c r="D467" s="69"/>
      <c r="E467" s="69"/>
      <c r="F467" s="174"/>
      <c r="G467" s="174"/>
      <c r="H467" s="174"/>
      <c r="I467" s="3"/>
    </row>
    <row r="468" spans="1:9" ht="18.75" hidden="1">
      <c r="A468" s="69"/>
      <c r="B468" s="69"/>
      <c r="C468" s="69"/>
      <c r="D468" s="69"/>
      <c r="E468" s="69"/>
      <c r="F468" s="174"/>
      <c r="G468" s="174"/>
      <c r="H468" s="174"/>
      <c r="I468" s="3"/>
    </row>
    <row r="469" spans="1:9" ht="18.75" hidden="1">
      <c r="A469" s="69"/>
      <c r="B469" s="69"/>
      <c r="C469" s="69"/>
      <c r="D469" s="69"/>
      <c r="E469" s="69"/>
      <c r="F469" s="174"/>
      <c r="G469" s="174"/>
      <c r="H469" s="174"/>
      <c r="I469" s="3"/>
    </row>
    <row r="470" spans="1:9" ht="18.75" hidden="1">
      <c r="A470" s="69"/>
      <c r="B470" s="69"/>
      <c r="C470" s="69"/>
      <c r="D470" s="69"/>
      <c r="E470" s="69"/>
      <c r="F470" s="174"/>
      <c r="G470" s="174"/>
      <c r="H470" s="174"/>
      <c r="I470" s="3"/>
    </row>
    <row r="471" spans="1:9" ht="18.75" hidden="1">
      <c r="A471" s="69"/>
      <c r="B471" s="69"/>
      <c r="C471" s="69"/>
      <c r="D471" s="69"/>
      <c r="E471" s="69"/>
      <c r="F471" s="174"/>
      <c r="G471" s="174"/>
      <c r="H471" s="174"/>
      <c r="I471" s="3"/>
    </row>
    <row r="472" spans="1:9" ht="18.75" hidden="1">
      <c r="A472" s="69"/>
      <c r="B472" s="69"/>
      <c r="C472" s="69"/>
      <c r="D472" s="69"/>
      <c r="E472" s="69"/>
      <c r="F472" s="174"/>
      <c r="G472" s="174"/>
      <c r="H472" s="174"/>
      <c r="I472" s="3"/>
    </row>
    <row r="473" spans="1:9" ht="18.75" hidden="1">
      <c r="A473" s="69"/>
      <c r="B473" s="69"/>
      <c r="C473" s="69"/>
      <c r="D473" s="69"/>
      <c r="E473" s="69"/>
      <c r="F473" s="174"/>
      <c r="G473" s="174"/>
      <c r="H473" s="174"/>
      <c r="I473" s="3"/>
    </row>
    <row r="474" spans="1:9" ht="18.75" hidden="1">
      <c r="A474" s="69"/>
      <c r="B474" s="69"/>
      <c r="C474" s="69"/>
      <c r="D474" s="69"/>
      <c r="E474" s="69"/>
      <c r="F474" s="174"/>
      <c r="G474" s="174"/>
      <c r="H474" s="174"/>
      <c r="I474" s="3"/>
    </row>
    <row r="475" spans="1:9" ht="18.75" hidden="1">
      <c r="A475" s="69"/>
      <c r="B475" s="69"/>
      <c r="C475" s="69"/>
      <c r="D475" s="69"/>
      <c r="E475" s="69"/>
      <c r="F475" s="174"/>
      <c r="G475" s="174"/>
      <c r="H475" s="174"/>
      <c r="I475" s="3"/>
    </row>
    <row r="476" spans="1:9" ht="18.75" hidden="1">
      <c r="A476" s="69"/>
      <c r="B476" s="69"/>
      <c r="C476" s="69"/>
      <c r="D476" s="69"/>
      <c r="E476" s="69"/>
      <c r="F476" s="174"/>
      <c r="G476" s="174"/>
      <c r="H476" s="174"/>
      <c r="I476" s="3"/>
    </row>
    <row r="477" spans="1:9" ht="18.75" hidden="1">
      <c r="A477" s="69"/>
      <c r="B477" s="69"/>
      <c r="C477" s="69"/>
      <c r="D477" s="69"/>
      <c r="E477" s="69"/>
      <c r="F477" s="174"/>
      <c r="G477" s="174"/>
      <c r="H477" s="174"/>
      <c r="I477" s="3"/>
    </row>
    <row r="478" spans="1:9" ht="18.75" hidden="1">
      <c r="A478" s="69"/>
      <c r="B478" s="69"/>
      <c r="C478" s="69"/>
      <c r="D478" s="69"/>
      <c r="E478" s="69"/>
      <c r="F478" s="174"/>
      <c r="G478" s="174"/>
      <c r="H478" s="174"/>
      <c r="I478" s="3"/>
    </row>
    <row r="479" spans="1:9" ht="18.75" hidden="1">
      <c r="A479" s="69"/>
      <c r="B479" s="69"/>
      <c r="C479" s="69"/>
      <c r="D479" s="69"/>
      <c r="E479" s="69"/>
      <c r="F479" s="174"/>
      <c r="G479" s="174"/>
      <c r="H479" s="174"/>
      <c r="I479" s="3"/>
    </row>
    <row r="480" spans="1:9" ht="18.75" hidden="1">
      <c r="A480" s="69"/>
      <c r="B480" s="69"/>
      <c r="C480" s="69"/>
      <c r="D480" s="69"/>
      <c r="E480" s="69"/>
      <c r="F480" s="174"/>
      <c r="G480" s="174"/>
      <c r="H480" s="174"/>
      <c r="I480" s="3"/>
    </row>
    <row r="481" spans="1:9" ht="18.75" hidden="1">
      <c r="A481" s="69"/>
      <c r="B481" s="69"/>
      <c r="C481" s="69"/>
      <c r="D481" s="69"/>
      <c r="E481" s="69"/>
      <c r="F481" s="174"/>
      <c r="G481" s="174"/>
      <c r="H481" s="174"/>
      <c r="I481" s="3"/>
    </row>
    <row r="482" spans="1:9" ht="18.75" hidden="1">
      <c r="A482" s="69"/>
      <c r="B482" s="69"/>
      <c r="C482" s="69"/>
      <c r="D482" s="69"/>
      <c r="E482" s="69"/>
      <c r="F482" s="174"/>
      <c r="G482" s="174"/>
      <c r="H482" s="174"/>
      <c r="I482" s="3"/>
    </row>
    <row r="483" spans="1:9" ht="18.75" hidden="1">
      <c r="A483" s="69"/>
      <c r="B483" s="69"/>
      <c r="C483" s="69"/>
      <c r="D483" s="69"/>
      <c r="E483" s="69"/>
      <c r="F483" s="174"/>
      <c r="G483" s="174"/>
      <c r="H483" s="174"/>
      <c r="I483" s="3"/>
    </row>
    <row r="484" spans="1:9" ht="18.75" hidden="1">
      <c r="A484" s="69"/>
      <c r="B484" s="69"/>
      <c r="C484" s="69"/>
      <c r="D484" s="69"/>
      <c r="E484" s="69"/>
      <c r="F484" s="174"/>
      <c r="G484" s="174"/>
      <c r="H484" s="174"/>
      <c r="I484" s="3"/>
    </row>
    <row r="485" spans="1:9" ht="18.75" hidden="1">
      <c r="A485" s="69"/>
      <c r="B485" s="69"/>
      <c r="C485" s="69"/>
      <c r="D485" s="69"/>
      <c r="E485" s="69"/>
      <c r="F485" s="174"/>
      <c r="G485" s="174"/>
      <c r="H485" s="174"/>
      <c r="I485" s="3"/>
    </row>
    <row r="486" spans="1:9" ht="18.75" hidden="1">
      <c r="A486" s="69"/>
      <c r="B486" s="69"/>
      <c r="C486" s="69"/>
      <c r="D486" s="69"/>
      <c r="E486" s="69"/>
      <c r="F486" s="174"/>
      <c r="G486" s="174"/>
      <c r="H486" s="174"/>
      <c r="I486" s="3"/>
    </row>
    <row r="487" spans="1:9" ht="18.75" hidden="1">
      <c r="A487" s="69"/>
      <c r="B487" s="69"/>
      <c r="C487" s="69"/>
      <c r="D487" s="69"/>
      <c r="E487" s="69"/>
      <c r="F487" s="174"/>
      <c r="G487" s="174"/>
      <c r="H487" s="174"/>
      <c r="I487" s="3"/>
    </row>
    <row r="488" spans="1:9" ht="18.75" hidden="1">
      <c r="A488" s="69"/>
      <c r="B488" s="69"/>
      <c r="C488" s="69"/>
      <c r="D488" s="69"/>
      <c r="E488" s="69"/>
      <c r="F488" s="174"/>
      <c r="G488" s="174"/>
      <c r="H488" s="174"/>
      <c r="I488" s="3"/>
    </row>
    <row r="489" spans="1:9" ht="18.75" hidden="1">
      <c r="A489" s="69"/>
      <c r="B489" s="69"/>
      <c r="C489" s="69"/>
      <c r="D489" s="69"/>
      <c r="E489" s="69"/>
      <c r="F489" s="174"/>
      <c r="G489" s="174"/>
      <c r="H489" s="174"/>
      <c r="I489" s="3"/>
    </row>
    <row r="490" spans="1:9" ht="18.75" hidden="1">
      <c r="A490" s="69"/>
      <c r="B490" s="69"/>
      <c r="C490" s="69"/>
      <c r="D490" s="69"/>
      <c r="E490" s="69"/>
      <c r="F490" s="174"/>
      <c r="G490" s="174"/>
      <c r="H490" s="174"/>
      <c r="I490" s="3"/>
    </row>
    <row r="491" spans="1:9" ht="18.75" hidden="1">
      <c r="A491" s="69"/>
      <c r="B491" s="69"/>
      <c r="C491" s="69"/>
      <c r="D491" s="69"/>
      <c r="E491" s="69"/>
      <c r="F491" s="174"/>
      <c r="G491" s="174"/>
      <c r="H491" s="174"/>
      <c r="I491" s="3"/>
    </row>
    <row r="492" spans="1:9" ht="18.75" hidden="1">
      <c r="A492" s="69"/>
      <c r="B492" s="69"/>
      <c r="C492" s="69"/>
      <c r="D492" s="69"/>
      <c r="E492" s="69"/>
      <c r="F492" s="174"/>
      <c r="G492" s="174"/>
      <c r="H492" s="174"/>
      <c r="I492" s="3"/>
    </row>
    <row r="493" spans="1:9" ht="18.75">
      <c r="E493" s="197"/>
      <c r="F493" s="3"/>
      <c r="G493" s="3"/>
      <c r="H493" s="174"/>
    </row>
    <row r="494" spans="1:9">
      <c r="F494" s="3"/>
      <c r="G494" s="3"/>
      <c r="I494" s="3"/>
    </row>
  </sheetData>
  <autoFilter ref="I1:I492">
    <filterColumn colId="0">
      <customFilters>
        <customFilter operator="notEqual" val=" "/>
      </customFilters>
    </filterColumn>
  </autoFilter>
  <mergeCells count="1">
    <mergeCell ref="A403:D403"/>
  </mergeCells>
  <phoneticPr fontId="0" type="noConversion"/>
  <pageMargins left="0.62992125984251968" right="0.23622047244094491" top="0.27559055118110237" bottom="0.23622047244094491" header="0.19685039370078741" footer="0.19685039370078741"/>
  <pageSetup paperSize="9" scale="43" fitToHeight="3" orientation="portrait" r:id="rId1"/>
  <headerFooter>
    <oddFooter>&amp;C&amp;P</oddFooter>
  </headerFooter>
  <rowBreaks count="2" manualBreakCount="2">
    <brk id="304" max="7" man="1"/>
    <brk id="35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2020-02-28T07:14:32Z</cp:lastPrinted>
  <dcterms:created xsi:type="dcterms:W3CDTF">2006-09-28T05:33:49Z</dcterms:created>
  <dcterms:modified xsi:type="dcterms:W3CDTF">2021-11-08T12:09:06Z</dcterms:modified>
</cp:coreProperties>
</file>