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ЕБРР (загальна)\(4) ІНВЕСТИЦІЙНА ПРОГРАМА\Інвестиційна програма 2022-2023\Зміна 1\"/>
    </mc:Choice>
  </mc:AlternateContent>
  <bookViews>
    <workbookView xWindow="9645" yWindow="105" windowWidth="10590" windowHeight="8625"/>
  </bookViews>
  <sheets>
    <sheet name="4" sheetId="8" r:id="rId1"/>
    <sheet name="5" sheetId="6" r:id="rId2"/>
    <sheet name="6" sheetId="9" r:id="rId3"/>
  </sheets>
  <definedNames>
    <definedName name="_xlnm.Print_Area" localSheetId="1">'5'!$A$1:$X$139</definedName>
    <definedName name="_xlnm.Print_Area" localSheetId="2">'6'!$A$1:$G$56</definedName>
  </definedNames>
  <calcPr calcId="162913"/>
</workbook>
</file>

<file path=xl/calcChain.xml><?xml version="1.0" encoding="utf-8"?>
<calcChain xmlns="http://schemas.openxmlformats.org/spreadsheetml/2006/main">
  <c r="D27" i="9" l="1"/>
  <c r="D20" i="9"/>
  <c r="S79" i="6"/>
  <c r="Q79" i="6"/>
  <c r="P79" i="6"/>
  <c r="O79" i="6"/>
  <c r="B78" i="6"/>
  <c r="C78" i="6"/>
  <c r="D78" i="6"/>
  <c r="R78" i="6" s="1"/>
  <c r="R79" i="6" s="1"/>
  <c r="A78" i="6"/>
  <c r="D31" i="6"/>
  <c r="D32" i="6"/>
  <c r="D33" i="6"/>
  <c r="D34" i="6"/>
  <c r="D35" i="6"/>
  <c r="D36" i="6"/>
  <c r="D37" i="6"/>
  <c r="D38" i="6"/>
  <c r="D39" i="6"/>
  <c r="D40" i="6"/>
  <c r="D41" i="6"/>
  <c r="D42" i="6"/>
  <c r="C31" i="6"/>
  <c r="C32" i="6"/>
  <c r="C33" i="6"/>
  <c r="C34" i="6"/>
  <c r="C35" i="6"/>
  <c r="C36" i="6"/>
  <c r="C37" i="6"/>
  <c r="C38" i="6"/>
  <c r="C39" i="6"/>
  <c r="C40" i="6"/>
  <c r="C41" i="6"/>
  <c r="C42" i="6"/>
  <c r="B31" i="6"/>
  <c r="B32" i="6"/>
  <c r="B33" i="6"/>
  <c r="B34" i="6"/>
  <c r="B35" i="6"/>
  <c r="B36" i="6"/>
  <c r="B37" i="6"/>
  <c r="B38" i="6"/>
  <c r="B39" i="6"/>
  <c r="B40" i="6"/>
  <c r="B41" i="6"/>
  <c r="B42" i="6"/>
  <c r="A31" i="6"/>
  <c r="A32" i="6"/>
  <c r="A33" i="6"/>
  <c r="A34" i="6"/>
  <c r="A35" i="6"/>
  <c r="A36" i="6"/>
  <c r="A37" i="6"/>
  <c r="A38" i="6"/>
  <c r="A39" i="6"/>
  <c r="A40" i="6"/>
  <c r="A41" i="6"/>
  <c r="A42" i="6"/>
  <c r="P26" i="6"/>
  <c r="R26" i="6"/>
  <c r="S26" i="6"/>
  <c r="D24" i="6"/>
  <c r="O24" i="6" s="1"/>
  <c r="D25" i="6"/>
  <c r="O25" i="6" s="1"/>
  <c r="D23" i="6"/>
  <c r="N23" i="6" s="1"/>
  <c r="N26" i="6" s="1"/>
  <c r="C24" i="6"/>
  <c r="C25" i="6"/>
  <c r="C23" i="6"/>
  <c r="B24" i="6"/>
  <c r="B25" i="6"/>
  <c r="B23" i="6"/>
  <c r="A24" i="6"/>
  <c r="A25" i="6"/>
  <c r="A23" i="6"/>
  <c r="L67" i="8"/>
  <c r="D67" i="8"/>
  <c r="L60" i="8"/>
  <c r="D55" i="8"/>
  <c r="D60" i="8"/>
  <c r="E22" i="9" s="1"/>
  <c r="C22" i="9" s="1"/>
  <c r="D26" i="8"/>
  <c r="R43" i="6"/>
  <c r="P43" i="6"/>
  <c r="O31" i="6"/>
  <c r="N32" i="6"/>
  <c r="N33" i="6"/>
  <c r="N34" i="6"/>
  <c r="N35" i="6"/>
  <c r="N36" i="6"/>
  <c r="N37" i="6"/>
  <c r="N38" i="6"/>
  <c r="N39" i="6"/>
  <c r="N40" i="6"/>
  <c r="N41" i="6"/>
  <c r="N42" i="6"/>
  <c r="Q42" i="6"/>
  <c r="D89" i="6"/>
  <c r="B89" i="6"/>
  <c r="N78" i="6" l="1"/>
  <c r="N79" i="6" s="1"/>
  <c r="D79" i="6"/>
  <c r="O26" i="6"/>
  <c r="Q23" i="6"/>
  <c r="Q24" i="6"/>
  <c r="D26" i="6"/>
  <c r="Q25" i="6"/>
  <c r="M66" i="8"/>
  <c r="M67" i="8" s="1"/>
  <c r="K66" i="8"/>
  <c r="K67" i="8" s="1"/>
  <c r="M59" i="8"/>
  <c r="M60" i="8" s="1"/>
  <c r="K59" i="8"/>
  <c r="L71" i="8"/>
  <c r="K23" i="8"/>
  <c r="M23" i="8"/>
  <c r="Q26" i="6" l="1"/>
  <c r="K60" i="8"/>
  <c r="K26" i="8"/>
  <c r="Q40" i="6"/>
  <c r="L41" i="8"/>
  <c r="O41" i="6" s="1"/>
  <c r="M41" i="8"/>
  <c r="N69" i="6" l="1"/>
  <c r="N70" i="6"/>
  <c r="N71" i="6"/>
  <c r="N72" i="6"/>
  <c r="N73" i="6"/>
  <c r="D69" i="6"/>
  <c r="P69" i="6" s="1"/>
  <c r="P74" i="6" s="1"/>
  <c r="D70" i="6"/>
  <c r="D71" i="6"/>
  <c r="R71" i="6" s="1"/>
  <c r="R74" i="6" s="1"/>
  <c r="D72" i="6"/>
  <c r="S72" i="6" s="1"/>
  <c r="D73" i="6"/>
  <c r="S73" i="6" s="1"/>
  <c r="C69" i="6"/>
  <c r="C70" i="6"/>
  <c r="C71" i="6"/>
  <c r="C72" i="6"/>
  <c r="C73" i="6"/>
  <c r="B69" i="6"/>
  <c r="B70" i="6"/>
  <c r="B71" i="6"/>
  <c r="B72" i="6"/>
  <c r="B73" i="6"/>
  <c r="A69" i="6"/>
  <c r="A70" i="6"/>
  <c r="A71" i="6"/>
  <c r="A72" i="6"/>
  <c r="A73" i="6"/>
  <c r="O30" i="6"/>
  <c r="S31" i="6"/>
  <c r="Q32" i="6"/>
  <c r="Q33" i="6"/>
  <c r="Q34" i="6"/>
  <c r="Q35" i="6"/>
  <c r="Q36" i="6"/>
  <c r="Q37" i="6"/>
  <c r="Q38" i="6"/>
  <c r="Q39" i="6"/>
  <c r="Q41" i="6"/>
  <c r="D30" i="6"/>
  <c r="C30" i="6"/>
  <c r="B30" i="6"/>
  <c r="S30" i="6" l="1"/>
  <c r="S43" i="6" s="1"/>
  <c r="D43" i="6"/>
  <c r="Q43" i="6"/>
  <c r="S74" i="6"/>
  <c r="Q70" i="6"/>
  <c r="K49" i="8"/>
  <c r="K55" i="8" s="1"/>
  <c r="M52" i="8"/>
  <c r="L52" i="8"/>
  <c r="O71" i="6" s="1"/>
  <c r="L42" i="8" l="1"/>
  <c r="O42" i="6" s="1"/>
  <c r="L54" i="8" l="1"/>
  <c r="O73" i="6" s="1"/>
  <c r="M54" i="8"/>
  <c r="L53" i="8"/>
  <c r="O72" i="6" s="1"/>
  <c r="M53" i="8"/>
  <c r="L51" i="8"/>
  <c r="O70" i="6" s="1"/>
  <c r="M51" i="8"/>
  <c r="L50" i="8"/>
  <c r="L55" i="8" s="1"/>
  <c r="M50" i="8"/>
  <c r="K31" i="8"/>
  <c r="N31" i="6" s="1"/>
  <c r="K30" i="8"/>
  <c r="N30" i="6" s="1"/>
  <c r="M31" i="8"/>
  <c r="M30" i="8"/>
  <c r="N43" i="6" l="1"/>
  <c r="O69" i="6"/>
  <c r="M116" i="6" l="1"/>
  <c r="C89" i="6"/>
  <c r="C68" i="6"/>
  <c r="L40" i="8"/>
  <c r="O40" i="6" s="1"/>
  <c r="A30" i="6"/>
  <c r="M42" i="8" l="1"/>
  <c r="D43" i="8"/>
  <c r="K43" i="8" l="1"/>
  <c r="L39" i="8" l="1"/>
  <c r="O39" i="6" s="1"/>
  <c r="M39" i="8"/>
  <c r="L37" i="8"/>
  <c r="O37" i="6" s="1"/>
  <c r="M37" i="8"/>
  <c r="L36" i="8"/>
  <c r="O36" i="6" s="1"/>
  <c r="M36" i="8"/>
  <c r="L35" i="8"/>
  <c r="O35" i="6" s="1"/>
  <c r="M35" i="8"/>
  <c r="L32" i="8"/>
  <c r="O32" i="6" s="1"/>
  <c r="M32" i="8"/>
  <c r="L25" i="8"/>
  <c r="M25" i="8"/>
  <c r="L24" i="8"/>
  <c r="M24" i="8"/>
  <c r="M26" i="8" s="1"/>
  <c r="L33" i="8"/>
  <c r="O33" i="6" s="1"/>
  <c r="M33" i="8"/>
  <c r="L34" i="8"/>
  <c r="O34" i="6" s="1"/>
  <c r="M34" i="8"/>
  <c r="L38" i="8"/>
  <c r="O38" i="6" s="1"/>
  <c r="M38" i="8"/>
  <c r="L26" i="8" l="1"/>
  <c r="O43" i="6"/>
  <c r="L43" i="8"/>
  <c r="I132" i="6" l="1"/>
  <c r="K132" i="6"/>
  <c r="L132" i="6"/>
  <c r="E81" i="6"/>
  <c r="E94" i="8"/>
  <c r="G94" i="8"/>
  <c r="H94" i="8"/>
  <c r="J94" i="8"/>
  <c r="M40" i="8" l="1"/>
  <c r="M43" i="8" s="1"/>
  <c r="G44" i="9" l="1"/>
  <c r="G45" i="9" s="1"/>
  <c r="F44" i="9"/>
  <c r="F45" i="9" s="1"/>
  <c r="E44" i="9"/>
  <c r="E45" i="9" s="1"/>
  <c r="C43" i="9"/>
  <c r="D42" i="9"/>
  <c r="D44" i="9" s="1"/>
  <c r="O89" i="6"/>
  <c r="R119" i="6"/>
  <c r="R120" i="6" s="1"/>
  <c r="Q119" i="6"/>
  <c r="Q120" i="6" s="1"/>
  <c r="L82" i="8"/>
  <c r="L83" i="8" s="1"/>
  <c r="D82" i="8"/>
  <c r="D83" i="8" s="1"/>
  <c r="N89" i="6"/>
  <c r="M82" i="8" l="1"/>
  <c r="M83" i="8" s="1"/>
  <c r="K82" i="8"/>
  <c r="K83" i="8" s="1"/>
  <c r="M119" i="6"/>
  <c r="M120" i="6" s="1"/>
  <c r="F83" i="8"/>
  <c r="O118" i="6"/>
  <c r="O119" i="6" s="1"/>
  <c r="O120" i="6" s="1"/>
  <c r="C42" i="9"/>
  <c r="D45" i="9"/>
  <c r="C45" i="9" s="1"/>
  <c r="C44" i="9"/>
  <c r="O68" i="6"/>
  <c r="P119" i="6" l="1"/>
  <c r="P120" i="6" s="1"/>
  <c r="D119" i="6"/>
  <c r="D120" i="6" s="1"/>
  <c r="E35" i="9"/>
  <c r="F120" i="6"/>
  <c r="N119" i="6"/>
  <c r="N120" i="6" s="1"/>
  <c r="S119" i="6"/>
  <c r="S120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90" i="6"/>
  <c r="Q91" i="6" s="1"/>
  <c r="Q110" i="6" s="1"/>
  <c r="N90" i="6"/>
  <c r="N91" i="6" s="1"/>
  <c r="N110" i="6" s="1"/>
  <c r="D28" i="9" l="1"/>
  <c r="C28" i="9" s="1"/>
  <c r="C27" i="9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S90" i="6"/>
  <c r="S91" i="6" s="1"/>
  <c r="S110" i="6" s="1"/>
  <c r="A89" i="6"/>
  <c r="B68" i="6"/>
  <c r="D68" i="6"/>
  <c r="A68" i="6"/>
  <c r="L72" i="8"/>
  <c r="E16" i="9"/>
  <c r="E17" i="9" s="1"/>
  <c r="F16" i="9"/>
  <c r="F17" i="9" s="1"/>
  <c r="F46" i="9" s="1"/>
  <c r="G16" i="9"/>
  <c r="G17" i="9" s="1"/>
  <c r="E110" i="6"/>
  <c r="X91" i="6"/>
  <c r="W91" i="6"/>
  <c r="V91" i="6"/>
  <c r="T91" i="6"/>
  <c r="M91" i="6"/>
  <c r="J91" i="6"/>
  <c r="Q68" i="6" l="1"/>
  <c r="Q74" i="6" s="1"/>
  <c r="D74" i="6"/>
  <c r="P90" i="6"/>
  <c r="P91" i="6" s="1"/>
  <c r="P110" i="6" s="1"/>
  <c r="R89" i="6"/>
  <c r="G46" i="9"/>
  <c r="M110" i="6"/>
  <c r="M72" i="8"/>
  <c r="P80" i="6"/>
  <c r="P81" i="6" s="1"/>
  <c r="O90" i="6"/>
  <c r="O91" i="6" s="1"/>
  <c r="O110" i="6" s="1"/>
  <c r="R90" i="6"/>
  <c r="R91" i="6" s="1"/>
  <c r="R110" i="6" s="1"/>
  <c r="D90" i="6"/>
  <c r="D91" i="6" s="1"/>
  <c r="C29" i="9"/>
  <c r="G64" i="6"/>
  <c r="G132" i="6" s="1"/>
  <c r="H64" i="6"/>
  <c r="H132" i="6" s="1"/>
  <c r="F64" i="6"/>
  <c r="F28" i="6"/>
  <c r="G28" i="6"/>
  <c r="H28" i="6"/>
  <c r="I28" i="6"/>
  <c r="J28" i="6"/>
  <c r="E28" i="6"/>
  <c r="R80" i="6" l="1"/>
  <c r="R81" i="6" s="1"/>
  <c r="Q80" i="6"/>
  <c r="Q81" i="6" s="1"/>
  <c r="D30" i="9"/>
  <c r="C30" i="9" s="1"/>
  <c r="S80" i="6"/>
  <c r="S81" i="6" s="1"/>
  <c r="D80" i="6"/>
  <c r="P44" i="6"/>
  <c r="P64" i="6" s="1"/>
  <c r="P132" i="6" s="1"/>
  <c r="R44" i="6"/>
  <c r="R64" i="6" s="1"/>
  <c r="R132" i="6" s="1"/>
  <c r="D31" i="9" l="1"/>
  <c r="C31" i="9" s="1"/>
  <c r="D23" i="9"/>
  <c r="D24" i="9" l="1"/>
  <c r="M49" i="8"/>
  <c r="M55" i="8" s="1"/>
  <c r="I55" i="8"/>
  <c r="I61" i="8" s="1"/>
  <c r="P55" i="8"/>
  <c r="P61" i="8" s="1"/>
  <c r="P62" i="8" s="1"/>
  <c r="R55" i="8"/>
  <c r="R61" i="8" s="1"/>
  <c r="R62" i="8" s="1"/>
  <c r="S55" i="8"/>
  <c r="S61" i="8" s="1"/>
  <c r="S62" i="8" s="1"/>
  <c r="T55" i="8"/>
  <c r="T61" i="8" s="1"/>
  <c r="T62" i="8" s="1"/>
  <c r="E61" i="8"/>
  <c r="F61" i="8"/>
  <c r="N68" i="6" l="1"/>
  <c r="F72" i="8"/>
  <c r="E72" i="8"/>
  <c r="I72" i="8"/>
  <c r="K72" i="8" l="1"/>
  <c r="K73" i="8" s="1"/>
  <c r="L73" i="8"/>
  <c r="M73" i="8"/>
  <c r="D14" i="9" l="1"/>
  <c r="Q44" i="6"/>
  <c r="Q64" i="6" s="1"/>
  <c r="Q132" i="6" s="1"/>
  <c r="O44" i="6"/>
  <c r="O64" i="6" s="1"/>
  <c r="C14" i="9" l="1"/>
  <c r="D44" i="6"/>
  <c r="D64" i="6" s="1"/>
  <c r="S44" i="6" l="1"/>
  <c r="S64" i="6" s="1"/>
  <c r="S132" i="6" s="1"/>
  <c r="N44" i="6"/>
  <c r="N64" i="6" s="1"/>
  <c r="J44" i="6" l="1"/>
  <c r="I26" i="8"/>
  <c r="I44" i="8" s="1"/>
  <c r="S26" i="8"/>
  <c r="S45" i="8" s="1"/>
  <c r="W44" i="6"/>
  <c r="W64" i="6" s="1"/>
  <c r="W80" i="6"/>
  <c r="P26" i="8"/>
  <c r="P45" i="8" s="1"/>
  <c r="R26" i="8"/>
  <c r="T26" i="8"/>
  <c r="T45" i="8" s="1"/>
  <c r="E44" i="8"/>
  <c r="F44" i="8"/>
  <c r="R45" i="8"/>
  <c r="V44" i="6"/>
  <c r="V64" i="6" s="1"/>
  <c r="V80" i="6"/>
  <c r="X44" i="6"/>
  <c r="X64" i="6" s="1"/>
  <c r="X80" i="6"/>
  <c r="T44" i="6"/>
  <c r="T64" i="6" s="1"/>
  <c r="J80" i="6"/>
  <c r="T80" i="6"/>
  <c r="M44" i="8"/>
  <c r="M80" i="6"/>
  <c r="D15" i="9" l="1"/>
  <c r="D13" i="9"/>
  <c r="C13" i="9" s="1"/>
  <c r="D44" i="8"/>
  <c r="D45" i="8" s="1"/>
  <c r="L44" i="8"/>
  <c r="L45" i="8" s="1"/>
  <c r="K44" i="8"/>
  <c r="K45" i="8" s="1"/>
  <c r="E64" i="6" l="1"/>
  <c r="E132" i="6" s="1"/>
  <c r="I45" i="8"/>
  <c r="M45" i="8"/>
  <c r="M64" i="6" l="1"/>
  <c r="J64" i="6"/>
  <c r="C15" i="9" l="1"/>
  <c r="D16" i="9"/>
  <c r="C16" i="9" l="1"/>
  <c r="D17" i="9"/>
  <c r="D46" i="9" s="1"/>
  <c r="C17" i="9" l="1"/>
  <c r="D72" i="8" l="1"/>
  <c r="D73" i="8" s="1"/>
  <c r="I73" i="8" l="1"/>
  <c r="I94" i="8" s="1"/>
  <c r="D110" i="6"/>
  <c r="J110" i="6" l="1"/>
  <c r="J132" i="6" s="1"/>
  <c r="D61" i="8"/>
  <c r="D62" i="8" s="1"/>
  <c r="D94" i="8" l="1"/>
  <c r="D81" i="6"/>
  <c r="D132" i="6" s="1"/>
  <c r="F62" i="8"/>
  <c r="E20" i="9" s="1"/>
  <c r="F81" i="6" l="1"/>
  <c r="F94" i="8"/>
  <c r="C20" i="9" l="1"/>
  <c r="E23" i="9"/>
  <c r="C23" i="9" s="1"/>
  <c r="F132" i="6"/>
  <c r="M81" i="6"/>
  <c r="M132" i="6" s="1"/>
  <c r="E24" i="9" l="1"/>
  <c r="C24" i="9" s="1"/>
  <c r="E46" i="9" l="1"/>
  <c r="C46" i="9"/>
  <c r="N74" i="6"/>
  <c r="N80" i="6"/>
  <c r="K61" i="8"/>
  <c r="K62" i="8" s="1"/>
  <c r="K94" i="8" s="1"/>
  <c r="N81" i="6" l="1"/>
  <c r="N132" i="6" s="1"/>
  <c r="O74" i="6"/>
  <c r="O80" i="6" s="1"/>
  <c r="O81" i="6" s="1"/>
  <c r="O132" i="6" s="1"/>
  <c r="L61" i="8"/>
  <c r="L62" i="8" s="1"/>
  <c r="L94" i="8" s="1"/>
  <c r="M61" i="8"/>
  <c r="M62" i="8" s="1"/>
  <c r="M94" i="8" s="1"/>
</calcChain>
</file>

<file path=xl/sharedStrings.xml><?xml version="1.0" encoding="utf-8"?>
<sst xmlns="http://schemas.openxmlformats.org/spreadsheetml/2006/main" count="1815" uniqueCount="259">
  <si>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</si>
  <si>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</si>
  <si>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</si>
  <si>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</si>
  <si>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</si>
  <si>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</si>
  <si>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</si>
  <si>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</si>
  <si>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</si>
  <si>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</si>
  <si>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</si>
  <si>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</si>
  <si>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</si>
  <si>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</si>
  <si>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</si>
  <si>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</si>
  <si>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</si>
  <si>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</si>
  <si>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</si>
  <si>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</si>
  <si>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</si>
  <si>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</si>
  <si>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</si>
  <si>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</si>
  <si>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</si>
  <si>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</si>
  <si>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</si>
  <si>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</si>
  <si>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</si>
  <si>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</si>
  <si>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</si>
  <si>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</si>
  <si>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</si>
  <si>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</si>
  <si>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</si>
  <si>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</si>
  <si>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</si>
  <si>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</si>
  <si>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</si>
  <si>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</si>
  <si>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</si>
  <si>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</si>
  <si>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</si>
  <si>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</si>
  <si>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</si>
  <si>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</si>
  <si>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</si>
  <si>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</si>
  <si>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</si>
  <si>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</si>
  <si>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</si>
  <si>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</si>
  <si>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</si>
  <si>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</si>
  <si>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</si>
  <si>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</si>
  <si>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</si>
  <si>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</si>
  <si>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</si>
  <si>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</si>
  <si>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</si>
  <si>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</si>
  <si>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</si>
  <si>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</si>
  <si>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</si>
  <si>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</si>
  <si>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</si>
  <si>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</si>
  <si>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</si>
  <si>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</si>
  <si>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</si>
  <si>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</si>
  <si>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</si>
  <si>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</si>
  <si>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</si>
  <si>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</si>
  <si>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</si>
  <si>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</si>
  <si>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</si>
  <si>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</si>
  <si>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</si>
  <si>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</si>
  <si>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</si>
  <si>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</si>
  <si>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</si>
  <si>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</si>
  <si>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</si>
  <si>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</si>
  <si>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</si>
  <si>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</si>
  <si>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</si>
  <si>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</si>
  <si>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</si>
  <si>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</si>
  <si>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</si>
  <si>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</si>
  <si>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</si>
  <si>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</si>
  <si>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</si>
  <si>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</si>
  <si>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</si>
  <si>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</si>
  <si>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</si>
  <si>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</si>
  <si>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</si>
  <si>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</si>
  <si>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</si>
  <si>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</si>
  <si>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</si>
  <si>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</si>
  <si>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</si>
  <si>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Кошти, що враховуються у структурі тарифів за джерелами фінансування, 
тис. грн. (без ПДВ)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</si>
  <si>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</si>
  <si>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</si>
  <si>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</si>
  <si>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</si>
  <si>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</si>
  <si>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</si>
  <si>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</si>
  <si>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</si>
  <si>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</si>
  <si>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</si>
  <si>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</si>
  <si>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</si>
  <si>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</si>
  <si>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</si>
  <si>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</si>
  <si>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</si>
  <si>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</si>
  <si>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</si>
  <si>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</si>
  <si>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</si>
  <si>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</si>
  <si>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</si>
  <si>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</si>
  <si>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</si>
  <si>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</si>
  <si>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>2.1.3.1</t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</si>
  <si>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</si>
  <si>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</si>
  <si>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</si>
  <si>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</si>
  <si>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</si>
  <si>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</si>
  <si>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</si>
  <si>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</si>
  <si>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</si>
  <si>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</si>
  <si>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</si>
  <si>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</si>
  <si>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</si>
  <si>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</si>
  <si>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</si>
  <si>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</si>
  <si>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</si>
  <si>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</si>
  <si>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</si>
  <si>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</si>
  <si>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</si>
  <si>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</si>
  <si>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</si>
  <si>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</si>
  <si>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</si>
  <si>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</si>
  <si>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</si>
  <si>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</si>
  <si>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</si>
  <si>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</si>
  <si>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 з урахуванням :</t>
    </r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</si>
  <si>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</si>
  <si>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</si>
  <si>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</si>
  <si>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</si>
  <si>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</si>
  <si>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 xml:space="preserve"> 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</si>
  <si>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гр.5+гр.6. + гр.11+гр.12, тис. грн. (без ПДВ)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</si>
  <si>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</si>
  <si>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</si>
  <si>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</si>
  <si>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</si>
  <si>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</si>
  <si>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</si>
  <si>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</si>
  <si>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</si>
  <si>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</si>
  <si>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</si>
  <si>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</si>
  <si>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</si>
  <si>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</si>
  <si>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 xml:space="preserve">Виробництво теплової енергії 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</si>
  <si>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</si>
  <si>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</si>
  <si>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</si>
  <si>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</si>
  <si>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</si>
  <si>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</si>
  <si>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</si>
  <si>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</si>
  <si>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</si>
  <si>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</si>
  <si>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1.1.3.13</t>
  </si>
  <si>
    <t>1 шт</t>
  </si>
  <si>
    <t>_______________________Юрій ВЕРБИЧ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</si>
  <si>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Іван СКОРУПСЬКИЙ</t>
    </r>
  </si>
  <si>
    <t>Начальник ВТР та ІД</t>
  </si>
  <si>
    <t xml:space="preserve">      Олег ФІЛОНЮК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</si>
  <si>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</si>
  <si>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 xml:space="preserve">       Начальник ВТР та ІД</t>
  </si>
  <si>
    <t xml:space="preserve">                    Олег ФІЛОНЮК         </t>
  </si>
  <si>
    <t>Наталія КОЗАК</t>
  </si>
  <si>
    <t xml:space="preserve">Начальник  ВТР та ІД </t>
  </si>
  <si>
    <t>Олег ФІЛОНЮК</t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</si>
  <si>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</si>
  <si>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</si>
  <si>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</si>
  <si>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</si>
  <si>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</si>
  <si>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6 шт</t>
  </si>
  <si>
    <t>Встановлення обладнання водопідготовки на котельні по вул. Володимирська, 1-в в м.Луцьку</t>
  </si>
  <si>
    <t>2.1.1.2</t>
  </si>
  <si>
    <t>1040 м.п.</t>
  </si>
  <si>
    <t>2.1.1.3</t>
  </si>
  <si>
    <t>580 м.п.</t>
  </si>
  <si>
    <t>374 м.п.</t>
  </si>
  <si>
    <t>2.1.1.4</t>
  </si>
  <si>
    <t>2.1.1.5</t>
  </si>
  <si>
    <t>Будівництво фундаменту під обладнання котельні на вул. Вороніхіна, 15б в м. Луцьку</t>
  </si>
  <si>
    <t>Будівництво фундаменту під обладнання котельні на вул. Декабристів, 29 в м. Луцьку</t>
  </si>
  <si>
    <t>Будівництво фундаменту під обладнання котельні на вул. Карбишева, 2 в м. Луцьку</t>
  </si>
  <si>
    <t>Будівництво фундаменту під обладнання котельні на вул. 8 Березня, 3 в м. Луцьку</t>
  </si>
  <si>
    <t>2.1.1.6</t>
  </si>
  <si>
    <t>Встановлення станцій дозування рідких хімічних реагентів для обробки води на котельнях по вул. Задворецька, 13; вул. Загородня,3а; Вороніхіна, 15б</t>
  </si>
  <si>
    <t>Роботи по капітальному ремонту теплових мереж від ВТ-5 до ВТ-7 на вул. Даньшина, 1 в м. Луцьку</t>
  </si>
  <si>
    <t>Роботи по реконструкції теплової мережі від ВТ-20 на просп. Відродження, 20 до ВТ-28 на просп. Відродження, 16 в м. Луцьку</t>
  </si>
  <si>
    <t xml:space="preserve">Ізолювання трубопроводів (Ізоляційні роботи) </t>
  </si>
  <si>
    <t>1250 м.п.</t>
  </si>
  <si>
    <t>Придбання причепа-лавету</t>
  </si>
  <si>
    <t>1156 м.п.</t>
  </si>
  <si>
    <t>Будівництво фундаменту під обладнання котельні на вул. Банкова, 10г в м. Луцьку</t>
  </si>
  <si>
    <t>Будівництво фундаменту під обладнання котельні на вул. Відродження, 15б в м. Луцьку</t>
  </si>
  <si>
    <t>Будівництво фундаменту під обладнання котельні на вул. Даньшина, 10б в м. Луцьку</t>
  </si>
  <si>
    <t>Будівництво фундаменту під обладнання котельні на вул. Гулака Артемовського, 20 в м. Луцьку</t>
  </si>
  <si>
    <t>Будівництво фундаменту під обладнання котельні на вул. Конякіна, 24к в м. Луцьку</t>
  </si>
  <si>
    <t>Будівництво фундаменту під обладнання котельні на вул. Вавілова, 6 в м. Луцьку</t>
  </si>
  <si>
    <t>Заміна пластинчастих теплообмінників на котельні на вул. Вороніхіна, 15б</t>
  </si>
  <si>
    <t>Придбання пластинчастого теплообмінника для ЦТП на просп. Молоді, 5в</t>
  </si>
  <si>
    <t>1.1.1.1</t>
  </si>
  <si>
    <t>1.1.1.2</t>
  </si>
  <si>
    <t>1.1.1.3</t>
  </si>
  <si>
    <t>Заступник міського голови, керуючий справами виконкому</t>
  </si>
  <si>
    <t>Заступник міського голови, керуючий справами  виконкому</t>
  </si>
  <si>
    <t>Начальник ВЕПП та ЗП</t>
  </si>
  <si>
    <t>Встановлення шаф керування в комплекті з перетворювачами частоти та перетворювачами тиску на котельнях ДКП "Луцьктепло"</t>
  </si>
  <si>
    <t>Будівництво фундаменту під обладнання котельні на вул. Володимирська, 100б в м. Луцьку</t>
  </si>
  <si>
    <t>Придбання сталевих теплоізоляційних труб з комплектуючими для реконструкції теплової мережі від ВТ-3 на просп. Відродження, 30 до ВТ-22 на просп. Відродження, 20 в м.Луцьку</t>
  </si>
  <si>
    <t>Роботи по реконструкції теплової мережі від ВТ-3 на просп. Відродження, 30 до ВТ-22 на просп. Відродження, 20 в м.Луцьку</t>
  </si>
  <si>
    <t>45 шт</t>
  </si>
  <si>
    <t>10 шт</t>
  </si>
  <si>
    <t xml:space="preserve"> використання коштів для  виконання  інвестиційної програми на плановий період з 01.10.2022 по 30.09.2023 (в новій редакції)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</si>
</sst>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53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top"/>
    </xf>
    <xf numFmtId="0" fontId="7" fillId="0" borderId="0" xfId="0" applyFont="1" applyFill="1"/>
    <xf numFmtId="0" fontId="31" fillId="0" borderId="0" xfId="0" applyFont="1" applyFill="1" applyAlignment="1"/>
    <xf numFmtId="0" fontId="32" fillId="0" borderId="0" xfId="0" applyFont="1" applyFill="1" applyAlignment="1"/>
    <xf numFmtId="0" fontId="31" fillId="0" borderId="0" xfId="0" applyFont="1" applyFill="1"/>
    <xf numFmtId="0" fontId="32" fillId="0" borderId="0" xfId="0" applyFont="1" applyFill="1" applyAlignment="1">
      <alignment horizontal="left"/>
    </xf>
    <xf numFmtId="167" fontId="4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24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2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2" fontId="9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4" fillId="0" borderId="7" xfId="0" applyNumberFormat="1" applyFont="1" applyFill="1" applyBorder="1" applyAlignment="1">
      <alignment horizontal="left" vertical="center" wrapText="1"/>
    </xf>
    <xf numFmtId="2" fontId="4" fillId="0" borderId="8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top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4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9"/>
  <sheetViews>
    <sheetView tabSelected="1" zoomScaleNormal="100" zoomScaleSheetLayoutView="100" workbookViewId="0">
      <selection activeCell="A12" sqref="A12:T12"/>
    </sheetView>
  </sheetViews>
  <sheetFormatPr defaultColWidth="5.28515625" defaultRowHeight="69.75" customHeight="1" x14ac:dyDescent="0.2"/>
  <cols>
    <col min="1" max="1" width="6.5703125" style="34" customWidth="1"/>
    <col min="2" max="2" width="30.28515625" style="35" customWidth="1"/>
    <col min="3" max="3" width="8.140625" style="35" customWidth="1"/>
    <col min="4" max="5" width="7.7109375" style="35" customWidth="1"/>
    <col min="6" max="6" width="8.5703125" style="35" customWidth="1"/>
    <col min="7" max="7" width="7" style="35" customWidth="1"/>
    <col min="8" max="8" width="5.7109375" style="35" customWidth="1"/>
    <col min="9" max="9" width="7.28515625" style="35" customWidth="1"/>
    <col min="10" max="10" width="7.140625" style="35" customWidth="1"/>
    <col min="11" max="11" width="7.85546875" style="35" customWidth="1"/>
    <col min="12" max="12" width="8" style="35" customWidth="1"/>
    <col min="13" max="13" width="7.42578125" style="35" customWidth="1"/>
    <col min="14" max="14" width="5.42578125" style="35" customWidth="1"/>
    <col min="15" max="15" width="5.5703125" style="35" customWidth="1"/>
    <col min="16" max="16" width="4" style="35" customWidth="1"/>
    <col min="17" max="17" width="7" style="35" customWidth="1"/>
    <col min="18" max="18" width="5.5703125" style="35" customWidth="1"/>
    <col min="19" max="19" width="5" style="38" customWidth="1"/>
    <col min="20" max="20" width="4.85546875" style="38" customWidth="1"/>
    <col min="21" max="22" width="5.28515625" style="38" customWidth="1"/>
    <col min="23" max="23" width="6.5703125" style="35" bestFit="1" customWidth="1"/>
    <col min="24" max="16384" width="5.28515625" style="35"/>
  </cols>
  <sheetData>
    <row r="1" spans="1:22" ht="12" customHeight="1" x14ac:dyDescent="0.3">
      <c r="L1" s="36"/>
      <c r="M1" s="36"/>
      <c r="N1" s="37"/>
      <c r="O1" s="39"/>
      <c r="P1" s="39"/>
      <c r="Q1" s="39"/>
      <c r="R1" s="39"/>
      <c r="S1" s="39"/>
      <c r="T1" s="39"/>
    </row>
    <row r="2" spans="1:22" ht="13.5" customHeight="1" x14ac:dyDescent="0.3">
      <c r="B2" s="160" t="s">
        <v>60</v>
      </c>
      <c r="C2" s="160"/>
      <c r="D2" s="161"/>
      <c r="E2" s="161"/>
      <c r="L2" s="36"/>
      <c r="M2" s="250" t="s">
        <v>63</v>
      </c>
      <c r="N2" s="250"/>
      <c r="O2" s="250"/>
      <c r="P2" s="40"/>
      <c r="Q2" s="40"/>
      <c r="R2" s="39"/>
      <c r="S2" s="39"/>
      <c r="T2" s="39"/>
    </row>
    <row r="3" spans="1:22" ht="12" customHeight="1" x14ac:dyDescent="0.3">
      <c r="B3" s="269" t="s">
        <v>122</v>
      </c>
      <c r="C3" s="269"/>
      <c r="D3" s="269"/>
      <c r="E3" s="211"/>
      <c r="L3" s="36"/>
      <c r="M3" s="240" t="s">
        <v>123</v>
      </c>
      <c r="N3" s="240"/>
      <c r="O3" s="240"/>
      <c r="P3" s="240"/>
      <c r="Q3" s="240"/>
      <c r="R3" s="39"/>
      <c r="S3" s="39"/>
      <c r="T3" s="39"/>
    </row>
    <row r="4" spans="1:22" ht="9.75" customHeight="1" x14ac:dyDescent="0.3">
      <c r="B4" s="98" t="s">
        <v>108</v>
      </c>
      <c r="C4" s="98"/>
      <c r="D4" s="99"/>
      <c r="E4" s="99"/>
      <c r="L4" s="36"/>
      <c r="M4" s="254" t="s">
        <v>64</v>
      </c>
      <c r="N4" s="254"/>
      <c r="O4" s="254"/>
      <c r="P4" s="40"/>
      <c r="Q4" s="40"/>
      <c r="R4" s="39"/>
      <c r="S4" s="39"/>
      <c r="T4" s="39"/>
    </row>
    <row r="5" spans="1:22" ht="9" customHeight="1" x14ac:dyDescent="0.3">
      <c r="B5" s="41"/>
      <c r="C5" s="41"/>
      <c r="D5" s="242"/>
      <c r="E5" s="242"/>
      <c r="L5" s="36"/>
      <c r="P5" s="40"/>
      <c r="Q5" s="40"/>
      <c r="R5" s="39"/>
      <c r="S5" s="39"/>
      <c r="T5" s="39"/>
    </row>
    <row r="6" spans="1:22" ht="14.25" customHeight="1" x14ac:dyDescent="0.3">
      <c r="B6" s="268" t="s">
        <v>61</v>
      </c>
      <c r="C6" s="268"/>
      <c r="D6" s="268"/>
      <c r="E6" s="268"/>
      <c r="L6" s="36"/>
      <c r="M6" s="281" t="s">
        <v>203</v>
      </c>
      <c r="N6" s="281"/>
      <c r="O6" s="281"/>
      <c r="P6" s="281"/>
      <c r="Q6" s="281"/>
      <c r="R6" s="39"/>
      <c r="S6" s="39"/>
      <c r="T6" s="39"/>
    </row>
    <row r="7" spans="1:22" ht="16.5" customHeight="1" x14ac:dyDescent="0.3">
      <c r="B7" s="270" t="s">
        <v>249</v>
      </c>
      <c r="C7" s="270"/>
      <c r="D7" s="270"/>
      <c r="E7" s="212"/>
      <c r="L7" s="36"/>
      <c r="M7" s="264" t="s">
        <v>2</v>
      </c>
      <c r="N7" s="264"/>
      <c r="O7" s="100"/>
      <c r="P7" s="264" t="s">
        <v>65</v>
      </c>
      <c r="Q7" s="264"/>
      <c r="R7" s="39"/>
      <c r="S7" s="39"/>
      <c r="T7" s="39"/>
    </row>
    <row r="8" spans="1:22" ht="15.75" customHeight="1" x14ac:dyDescent="0.3">
      <c r="B8" s="270"/>
      <c r="C8" s="270"/>
      <c r="D8" s="270"/>
      <c r="E8" s="212"/>
      <c r="L8" s="36"/>
      <c r="M8" s="159" t="s">
        <v>124</v>
      </c>
      <c r="N8" s="159"/>
      <c r="O8" s="159"/>
      <c r="P8" s="159"/>
      <c r="Q8" s="159"/>
      <c r="R8" s="39"/>
      <c r="S8" s="39"/>
      <c r="T8" s="39"/>
    </row>
    <row r="9" spans="1:22" ht="18" customHeight="1" x14ac:dyDescent="0.3">
      <c r="B9" s="48" t="s">
        <v>202</v>
      </c>
      <c r="C9" s="48"/>
      <c r="L9" s="36"/>
      <c r="M9" s="101" t="s">
        <v>62</v>
      </c>
      <c r="N9" s="43"/>
      <c r="O9" s="43"/>
      <c r="P9" s="40"/>
      <c r="Q9" s="40"/>
      <c r="R9" s="39"/>
      <c r="S9" s="39"/>
      <c r="T9" s="39"/>
    </row>
    <row r="10" spans="1:22" s="47" customFormat="1" ht="9.75" customHeight="1" x14ac:dyDescent="0.2">
      <c r="A10" s="34"/>
      <c r="B10" s="101" t="s">
        <v>62</v>
      </c>
      <c r="C10" s="101"/>
      <c r="D10" s="35"/>
      <c r="E10" s="35"/>
      <c r="F10" s="35"/>
      <c r="G10" s="35"/>
      <c r="H10" s="35"/>
      <c r="I10" s="35"/>
      <c r="J10" s="35"/>
      <c r="K10" s="35"/>
      <c r="L10" s="36"/>
      <c r="M10" s="35"/>
      <c r="N10" s="35"/>
      <c r="O10" s="35"/>
      <c r="P10" s="35"/>
      <c r="Q10" s="35"/>
      <c r="R10" s="44"/>
      <c r="S10" s="45"/>
      <c r="T10" s="45"/>
      <c r="U10" s="46"/>
      <c r="V10" s="46"/>
    </row>
    <row r="11" spans="1:22" s="47" customFormat="1" ht="17.25" customHeight="1" x14ac:dyDescent="0.3">
      <c r="A11" s="282" t="s">
        <v>153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46"/>
      <c r="V11" s="46"/>
    </row>
    <row r="12" spans="1:22" ht="15" customHeight="1" x14ac:dyDescent="0.25">
      <c r="A12" s="262" t="s">
        <v>258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</row>
    <row r="13" spans="1:22" ht="16.5" customHeight="1" x14ac:dyDescent="0.25">
      <c r="A13" s="258" t="s">
        <v>154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</row>
    <row r="14" spans="1:22" ht="12.75" customHeight="1" x14ac:dyDescent="0.2">
      <c r="A14" s="274" t="s">
        <v>146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</row>
    <row r="15" spans="1:22" ht="59.25" customHeight="1" x14ac:dyDescent="0.2">
      <c r="A15" s="259" t="s">
        <v>0</v>
      </c>
      <c r="B15" s="259" t="s">
        <v>1</v>
      </c>
      <c r="C15" s="255" t="s">
        <v>41</v>
      </c>
      <c r="D15" s="251" t="s">
        <v>34</v>
      </c>
      <c r="E15" s="252"/>
      <c r="F15" s="252"/>
      <c r="G15" s="252"/>
      <c r="H15" s="252"/>
      <c r="I15" s="252"/>
      <c r="J15" s="253"/>
      <c r="K15" s="251" t="s">
        <v>35</v>
      </c>
      <c r="L15" s="253"/>
      <c r="M15" s="251" t="s">
        <v>50</v>
      </c>
      <c r="N15" s="252"/>
      <c r="O15" s="253"/>
      <c r="P15" s="255" t="s">
        <v>56</v>
      </c>
      <c r="Q15" s="255" t="s">
        <v>36</v>
      </c>
      <c r="R15" s="255" t="s">
        <v>113</v>
      </c>
      <c r="S15" s="255" t="s">
        <v>40</v>
      </c>
      <c r="T15" s="255" t="s">
        <v>57</v>
      </c>
    </row>
    <row r="16" spans="1:22" ht="14.25" customHeight="1" x14ac:dyDescent="0.2">
      <c r="A16" s="260"/>
      <c r="B16" s="260"/>
      <c r="C16" s="256"/>
      <c r="D16" s="255" t="s">
        <v>30</v>
      </c>
      <c r="E16" s="230" t="s">
        <v>103</v>
      </c>
      <c r="F16" s="231"/>
      <c r="G16" s="231"/>
      <c r="H16" s="231"/>
      <c r="I16" s="231"/>
      <c r="J16" s="236"/>
      <c r="K16" s="255" t="s">
        <v>148</v>
      </c>
      <c r="L16" s="255" t="s">
        <v>140</v>
      </c>
      <c r="M16" s="255" t="s">
        <v>149</v>
      </c>
      <c r="N16" s="277" t="s">
        <v>33</v>
      </c>
      <c r="O16" s="278"/>
      <c r="P16" s="256"/>
      <c r="Q16" s="256"/>
      <c r="R16" s="256"/>
      <c r="S16" s="256"/>
      <c r="T16" s="256"/>
    </row>
    <row r="17" spans="1:22" ht="26.25" customHeight="1" x14ac:dyDescent="0.2">
      <c r="A17" s="260"/>
      <c r="B17" s="260"/>
      <c r="C17" s="256"/>
      <c r="D17" s="256"/>
      <c r="E17" s="255" t="s">
        <v>28</v>
      </c>
      <c r="F17" s="255" t="s">
        <v>25</v>
      </c>
      <c r="G17" s="255" t="s">
        <v>143</v>
      </c>
      <c r="H17" s="275" t="s">
        <v>147</v>
      </c>
      <c r="I17" s="276"/>
      <c r="J17" s="255" t="s">
        <v>58</v>
      </c>
      <c r="K17" s="256"/>
      <c r="L17" s="256"/>
      <c r="M17" s="256"/>
      <c r="N17" s="279"/>
      <c r="O17" s="280"/>
      <c r="P17" s="256"/>
      <c r="Q17" s="256"/>
      <c r="R17" s="256"/>
      <c r="S17" s="256"/>
      <c r="T17" s="256"/>
    </row>
    <row r="18" spans="1:22" ht="75" customHeight="1" x14ac:dyDescent="0.2">
      <c r="A18" s="261"/>
      <c r="B18" s="261"/>
      <c r="C18" s="257"/>
      <c r="D18" s="256"/>
      <c r="E18" s="256"/>
      <c r="F18" s="256"/>
      <c r="G18" s="256"/>
      <c r="H18" s="154" t="s">
        <v>144</v>
      </c>
      <c r="I18" s="154" t="s">
        <v>145</v>
      </c>
      <c r="J18" s="256"/>
      <c r="K18" s="257"/>
      <c r="L18" s="257"/>
      <c r="M18" s="257"/>
      <c r="N18" s="154" t="s">
        <v>150</v>
      </c>
      <c r="O18" s="154" t="s">
        <v>151</v>
      </c>
      <c r="P18" s="257"/>
      <c r="Q18" s="257"/>
      <c r="R18" s="257"/>
      <c r="S18" s="257"/>
      <c r="T18" s="257"/>
    </row>
    <row r="19" spans="1:22" s="34" customFormat="1" ht="12.75" customHeight="1" x14ac:dyDescent="0.2">
      <c r="A19" s="124">
        <v>1</v>
      </c>
      <c r="B19" s="124">
        <v>2</v>
      </c>
      <c r="C19" s="200">
        <v>3</v>
      </c>
      <c r="D19" s="124">
        <v>4</v>
      </c>
      <c r="E19" s="124">
        <v>5</v>
      </c>
      <c r="F19" s="200">
        <v>6</v>
      </c>
      <c r="G19" s="200">
        <v>7</v>
      </c>
      <c r="H19" s="200">
        <v>8</v>
      </c>
      <c r="I19" s="200">
        <v>9</v>
      </c>
      <c r="J19" s="200">
        <v>10</v>
      </c>
      <c r="K19" s="200">
        <v>11</v>
      </c>
      <c r="L19" s="200">
        <v>12</v>
      </c>
      <c r="M19" s="200">
        <v>13</v>
      </c>
      <c r="N19" s="200">
        <v>14</v>
      </c>
      <c r="O19" s="200">
        <v>15</v>
      </c>
      <c r="P19" s="200">
        <v>16</v>
      </c>
      <c r="Q19" s="200">
        <v>17</v>
      </c>
      <c r="R19" s="200">
        <v>18</v>
      </c>
      <c r="S19" s="200">
        <v>19</v>
      </c>
      <c r="T19" s="200">
        <v>20</v>
      </c>
      <c r="U19" s="49"/>
      <c r="V19" s="49"/>
    </row>
    <row r="20" spans="1:22" ht="15" customHeight="1" x14ac:dyDescent="0.2">
      <c r="A20" s="124" t="s">
        <v>134</v>
      </c>
      <c r="B20" s="271" t="s">
        <v>189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3"/>
    </row>
    <row r="21" spans="1:22" ht="15" customHeight="1" x14ac:dyDescent="0.2">
      <c r="A21" s="50" t="s">
        <v>7</v>
      </c>
      <c r="B21" s="230" t="s">
        <v>167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6"/>
    </row>
    <row r="22" spans="1:22" ht="12.75" customHeight="1" x14ac:dyDescent="0.2">
      <c r="A22" s="51" t="s">
        <v>8</v>
      </c>
      <c r="B22" s="265" t="s">
        <v>68</v>
      </c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7"/>
    </row>
    <row r="23" spans="1:22" ht="24" x14ac:dyDescent="0.2">
      <c r="A23" s="63" t="s">
        <v>246</v>
      </c>
      <c r="B23" s="119" t="s">
        <v>244</v>
      </c>
      <c r="C23" s="202" t="s">
        <v>201</v>
      </c>
      <c r="D23" s="190">
        <v>171.78</v>
      </c>
      <c r="E23" s="62" t="s">
        <v>22</v>
      </c>
      <c r="F23" s="62" t="s">
        <v>22</v>
      </c>
      <c r="G23" s="62" t="s">
        <v>22</v>
      </c>
      <c r="H23" s="62" t="s">
        <v>22</v>
      </c>
      <c r="I23" s="62" t="s">
        <v>22</v>
      </c>
      <c r="J23" s="62" t="s">
        <v>22</v>
      </c>
      <c r="K23" s="81">
        <f>D23</f>
        <v>171.78</v>
      </c>
      <c r="L23" s="81">
        <v>0</v>
      </c>
      <c r="M23" s="139">
        <f>D23</f>
        <v>171.78</v>
      </c>
      <c r="N23" s="218" t="s">
        <v>125</v>
      </c>
      <c r="O23" s="218" t="s">
        <v>125</v>
      </c>
      <c r="P23" s="218" t="s">
        <v>125</v>
      </c>
      <c r="Q23" s="218" t="s">
        <v>125</v>
      </c>
      <c r="R23" s="218" t="s">
        <v>125</v>
      </c>
      <c r="S23" s="218" t="s">
        <v>125</v>
      </c>
      <c r="T23" s="220"/>
    </row>
    <row r="24" spans="1:22" ht="48" x14ac:dyDescent="0.2">
      <c r="A24" s="63" t="s">
        <v>247</v>
      </c>
      <c r="B24" s="119" t="s">
        <v>252</v>
      </c>
      <c r="C24" s="202" t="s">
        <v>256</v>
      </c>
      <c r="D24" s="105">
        <v>4499.7</v>
      </c>
      <c r="E24" s="62" t="s">
        <v>22</v>
      </c>
      <c r="F24" s="62" t="s">
        <v>22</v>
      </c>
      <c r="G24" s="62" t="s">
        <v>22</v>
      </c>
      <c r="H24" s="62" t="s">
        <v>22</v>
      </c>
      <c r="I24" s="62" t="s">
        <v>22</v>
      </c>
      <c r="J24" s="62" t="s">
        <v>22</v>
      </c>
      <c r="K24" s="81">
        <v>0</v>
      </c>
      <c r="L24" s="81">
        <f>D24</f>
        <v>4499.7</v>
      </c>
      <c r="M24" s="139">
        <f>D24</f>
        <v>4499.7</v>
      </c>
      <c r="N24" s="195" t="s">
        <v>125</v>
      </c>
      <c r="O24" s="195" t="s">
        <v>125</v>
      </c>
      <c r="P24" s="195" t="s">
        <v>125</v>
      </c>
      <c r="Q24" s="195" t="s">
        <v>125</v>
      </c>
      <c r="R24" s="195" t="s">
        <v>125</v>
      </c>
      <c r="S24" s="195" t="s">
        <v>125</v>
      </c>
      <c r="T24" s="195" t="s">
        <v>125</v>
      </c>
    </row>
    <row r="25" spans="1:22" ht="48" x14ac:dyDescent="0.2">
      <c r="A25" s="63" t="s">
        <v>248</v>
      </c>
      <c r="B25" s="119" t="s">
        <v>252</v>
      </c>
      <c r="C25" s="202" t="s">
        <v>257</v>
      </c>
      <c r="D25" s="105">
        <v>3974.8</v>
      </c>
      <c r="E25" s="62" t="s">
        <v>22</v>
      </c>
      <c r="F25" s="62" t="s">
        <v>22</v>
      </c>
      <c r="G25" s="62" t="s">
        <v>22</v>
      </c>
      <c r="H25" s="62" t="s">
        <v>22</v>
      </c>
      <c r="I25" s="62" t="s">
        <v>22</v>
      </c>
      <c r="J25" s="62" t="s">
        <v>22</v>
      </c>
      <c r="K25" s="81">
        <v>0</v>
      </c>
      <c r="L25" s="81">
        <f>D25</f>
        <v>3974.8</v>
      </c>
      <c r="M25" s="139">
        <f>D25</f>
        <v>3974.8</v>
      </c>
      <c r="N25" s="195" t="s">
        <v>125</v>
      </c>
      <c r="O25" s="195" t="s">
        <v>125</v>
      </c>
      <c r="P25" s="195" t="s">
        <v>125</v>
      </c>
      <c r="Q25" s="195" t="s">
        <v>125</v>
      </c>
      <c r="R25" s="195" t="s">
        <v>125</v>
      </c>
      <c r="S25" s="195" t="s">
        <v>125</v>
      </c>
      <c r="T25" s="195" t="s">
        <v>125</v>
      </c>
    </row>
    <row r="26" spans="1:22" ht="14.25" customHeight="1" x14ac:dyDescent="0.2">
      <c r="A26" s="249" t="s">
        <v>67</v>
      </c>
      <c r="B26" s="249"/>
      <c r="C26" s="199"/>
      <c r="D26" s="191">
        <f>SUM(D23:D25)</f>
        <v>8646.2799999999988</v>
      </c>
      <c r="E26" s="80" t="s">
        <v>22</v>
      </c>
      <c r="F26" s="62" t="s">
        <v>22</v>
      </c>
      <c r="G26" s="120" t="s">
        <v>125</v>
      </c>
      <c r="H26" s="120" t="s">
        <v>125</v>
      </c>
      <c r="I26" s="105" t="str">
        <f>'5'!J26</f>
        <v>-</v>
      </c>
      <c r="J26" s="120" t="s">
        <v>125</v>
      </c>
      <c r="K26" s="191">
        <f t="shared" ref="K26:M26" si="0">SUM(K23:K25)</f>
        <v>171.78</v>
      </c>
      <c r="L26" s="191">
        <f t="shared" si="0"/>
        <v>8474.5</v>
      </c>
      <c r="M26" s="191">
        <f t="shared" si="0"/>
        <v>8646.2799999999988</v>
      </c>
      <c r="N26" s="120" t="s">
        <v>125</v>
      </c>
      <c r="O26" s="120" t="s">
        <v>125</v>
      </c>
      <c r="P26" s="121" t="str">
        <f>'5'!T26</f>
        <v>-</v>
      </c>
      <c r="Q26" s="121" t="s">
        <v>125</v>
      </c>
      <c r="R26" s="81" t="str">
        <f>'5'!V26</f>
        <v>-</v>
      </c>
      <c r="S26" s="81" t="str">
        <f>'5'!W26</f>
        <v>-</v>
      </c>
      <c r="T26" s="81" t="str">
        <f>'5'!X26</f>
        <v>-</v>
      </c>
    </row>
    <row r="27" spans="1:22" ht="14.25" customHeight="1" x14ac:dyDescent="0.2">
      <c r="A27" s="121" t="s">
        <v>9</v>
      </c>
      <c r="B27" s="232" t="s">
        <v>161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</row>
    <row r="28" spans="1:22" ht="15" customHeight="1" x14ac:dyDescent="0.2">
      <c r="A28" s="263" t="s">
        <v>71</v>
      </c>
      <c r="B28" s="263"/>
      <c r="C28" s="198"/>
      <c r="D28" s="81">
        <v>0</v>
      </c>
      <c r="E28" s="120" t="s">
        <v>22</v>
      </c>
      <c r="F28" s="120" t="s">
        <v>22</v>
      </c>
      <c r="G28" s="120" t="s">
        <v>125</v>
      </c>
      <c r="H28" s="120" t="s">
        <v>125</v>
      </c>
      <c r="I28" s="120" t="s">
        <v>125</v>
      </c>
      <c r="J28" s="120" t="s">
        <v>125</v>
      </c>
      <c r="K28" s="81">
        <v>0</v>
      </c>
      <c r="L28" s="81">
        <v>0</v>
      </c>
      <c r="M28" s="81">
        <v>0</v>
      </c>
      <c r="N28" s="120" t="s">
        <v>125</v>
      </c>
      <c r="O28" s="120" t="s">
        <v>125</v>
      </c>
      <c r="P28" s="120" t="s">
        <v>125</v>
      </c>
      <c r="Q28" s="120" t="s">
        <v>125</v>
      </c>
      <c r="R28" s="120" t="s">
        <v>125</v>
      </c>
      <c r="S28" s="120" t="s">
        <v>125</v>
      </c>
      <c r="T28" s="120" t="s">
        <v>125</v>
      </c>
    </row>
    <row r="29" spans="1:22" ht="15.75" customHeight="1" x14ac:dyDescent="0.2">
      <c r="A29" s="50" t="s">
        <v>42</v>
      </c>
      <c r="B29" s="263" t="s">
        <v>70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</row>
    <row r="30" spans="1:22" ht="60" x14ac:dyDescent="0.2">
      <c r="A30" s="64" t="s">
        <v>126</v>
      </c>
      <c r="B30" s="119" t="s">
        <v>231</v>
      </c>
      <c r="C30" s="202" t="s">
        <v>217</v>
      </c>
      <c r="D30" s="190">
        <v>235</v>
      </c>
      <c r="E30" s="62" t="s">
        <v>22</v>
      </c>
      <c r="F30" s="62" t="s">
        <v>22</v>
      </c>
      <c r="G30" s="62" t="s">
        <v>22</v>
      </c>
      <c r="H30" s="62" t="s">
        <v>22</v>
      </c>
      <c r="I30" s="62" t="s">
        <v>22</v>
      </c>
      <c r="J30" s="62" t="s">
        <v>22</v>
      </c>
      <c r="K30" s="81">
        <f>D30</f>
        <v>235</v>
      </c>
      <c r="L30" s="81">
        <v>0</v>
      </c>
      <c r="M30" s="139">
        <f>D30</f>
        <v>235</v>
      </c>
      <c r="N30" s="195" t="s">
        <v>125</v>
      </c>
      <c r="O30" s="195" t="s">
        <v>125</v>
      </c>
      <c r="P30" s="195" t="s">
        <v>125</v>
      </c>
      <c r="Q30" s="195" t="s">
        <v>125</v>
      </c>
      <c r="R30" s="195" t="s">
        <v>125</v>
      </c>
      <c r="S30" s="195" t="s">
        <v>125</v>
      </c>
      <c r="T30" s="195" t="s">
        <v>125</v>
      </c>
    </row>
    <row r="31" spans="1:22" ht="36" x14ac:dyDescent="0.2">
      <c r="A31" s="64" t="s">
        <v>127</v>
      </c>
      <c r="B31" s="119" t="s">
        <v>218</v>
      </c>
      <c r="C31" s="202" t="s">
        <v>201</v>
      </c>
      <c r="D31" s="190">
        <v>137.6</v>
      </c>
      <c r="E31" s="62" t="s">
        <v>22</v>
      </c>
      <c r="F31" s="62" t="s">
        <v>22</v>
      </c>
      <c r="G31" s="62" t="s">
        <v>22</v>
      </c>
      <c r="H31" s="62" t="s">
        <v>22</v>
      </c>
      <c r="I31" s="62" t="s">
        <v>22</v>
      </c>
      <c r="J31" s="62" t="s">
        <v>22</v>
      </c>
      <c r="K31" s="81">
        <f t="shared" ref="K31" si="1">D31</f>
        <v>137.6</v>
      </c>
      <c r="L31" s="81">
        <v>0</v>
      </c>
      <c r="M31" s="139">
        <f t="shared" ref="M31" si="2">D31</f>
        <v>137.6</v>
      </c>
      <c r="N31" s="195" t="s">
        <v>125</v>
      </c>
      <c r="O31" s="195" t="s">
        <v>125</v>
      </c>
      <c r="P31" s="195" t="s">
        <v>125</v>
      </c>
      <c r="Q31" s="195" t="s">
        <v>125</v>
      </c>
      <c r="R31" s="195" t="s">
        <v>125</v>
      </c>
      <c r="S31" s="195" t="s">
        <v>125</v>
      </c>
      <c r="T31" s="195" t="s">
        <v>125</v>
      </c>
    </row>
    <row r="32" spans="1:22" ht="36" x14ac:dyDescent="0.2">
      <c r="A32" s="64" t="s">
        <v>190</v>
      </c>
      <c r="B32" s="119" t="s">
        <v>226</v>
      </c>
      <c r="C32" s="202" t="s">
        <v>201</v>
      </c>
      <c r="D32" s="195">
        <v>41.35</v>
      </c>
      <c r="E32" s="62" t="s">
        <v>22</v>
      </c>
      <c r="F32" s="62" t="s">
        <v>22</v>
      </c>
      <c r="G32" s="62" t="s">
        <v>22</v>
      </c>
      <c r="H32" s="62" t="s">
        <v>22</v>
      </c>
      <c r="I32" s="62" t="s">
        <v>22</v>
      </c>
      <c r="J32" s="62" t="s">
        <v>22</v>
      </c>
      <c r="K32" s="81">
        <v>0</v>
      </c>
      <c r="L32" s="81">
        <f t="shared" ref="L32:L42" si="3">D32</f>
        <v>41.35</v>
      </c>
      <c r="M32" s="139">
        <f t="shared" ref="M32:M39" si="4">D32</f>
        <v>41.35</v>
      </c>
      <c r="N32" s="195" t="s">
        <v>125</v>
      </c>
      <c r="O32" s="195" t="s">
        <v>125</v>
      </c>
      <c r="P32" s="195" t="s">
        <v>125</v>
      </c>
      <c r="Q32" s="195" t="s">
        <v>125</v>
      </c>
      <c r="R32" s="195" t="s">
        <v>125</v>
      </c>
      <c r="S32" s="195" t="s">
        <v>125</v>
      </c>
      <c r="T32" s="195" t="s">
        <v>125</v>
      </c>
    </row>
    <row r="33" spans="1:20" ht="36" x14ac:dyDescent="0.2">
      <c r="A33" s="64" t="s">
        <v>191</v>
      </c>
      <c r="B33" s="119" t="s">
        <v>227</v>
      </c>
      <c r="C33" s="202" t="s">
        <v>201</v>
      </c>
      <c r="D33" s="195">
        <v>41.34</v>
      </c>
      <c r="E33" s="62" t="s">
        <v>22</v>
      </c>
      <c r="F33" s="62" t="s">
        <v>22</v>
      </c>
      <c r="G33" s="62" t="s">
        <v>22</v>
      </c>
      <c r="H33" s="62" t="s">
        <v>22</v>
      </c>
      <c r="I33" s="62" t="s">
        <v>22</v>
      </c>
      <c r="J33" s="62" t="s">
        <v>22</v>
      </c>
      <c r="K33" s="81">
        <v>0</v>
      </c>
      <c r="L33" s="81">
        <f t="shared" si="3"/>
        <v>41.34</v>
      </c>
      <c r="M33" s="139">
        <f t="shared" si="4"/>
        <v>41.34</v>
      </c>
      <c r="N33" s="195" t="s">
        <v>125</v>
      </c>
      <c r="O33" s="195" t="s">
        <v>125</v>
      </c>
      <c r="P33" s="195" t="s">
        <v>125</v>
      </c>
      <c r="Q33" s="195" t="s">
        <v>125</v>
      </c>
      <c r="R33" s="195" t="s">
        <v>125</v>
      </c>
      <c r="S33" s="195" t="s">
        <v>125</v>
      </c>
      <c r="T33" s="195" t="s">
        <v>125</v>
      </c>
    </row>
    <row r="34" spans="1:20" ht="36" x14ac:dyDescent="0.2">
      <c r="A34" s="64" t="s">
        <v>192</v>
      </c>
      <c r="B34" s="119" t="s">
        <v>228</v>
      </c>
      <c r="C34" s="202" t="s">
        <v>201</v>
      </c>
      <c r="D34" s="81">
        <v>129.51</v>
      </c>
      <c r="E34" s="62" t="s">
        <v>22</v>
      </c>
      <c r="F34" s="62" t="s">
        <v>22</v>
      </c>
      <c r="G34" s="62" t="s">
        <v>22</v>
      </c>
      <c r="H34" s="62" t="s">
        <v>22</v>
      </c>
      <c r="I34" s="62" t="s">
        <v>22</v>
      </c>
      <c r="J34" s="62" t="s">
        <v>22</v>
      </c>
      <c r="K34" s="81">
        <v>0</v>
      </c>
      <c r="L34" s="81">
        <f t="shared" si="3"/>
        <v>129.51</v>
      </c>
      <c r="M34" s="139">
        <f t="shared" si="4"/>
        <v>129.51</v>
      </c>
      <c r="N34" s="195" t="s">
        <v>125</v>
      </c>
      <c r="O34" s="195" t="s">
        <v>125</v>
      </c>
      <c r="P34" s="195" t="s">
        <v>125</v>
      </c>
      <c r="Q34" s="195" t="s">
        <v>125</v>
      </c>
      <c r="R34" s="195" t="s">
        <v>125</v>
      </c>
      <c r="S34" s="195" t="s">
        <v>125</v>
      </c>
      <c r="T34" s="195" t="s">
        <v>125</v>
      </c>
    </row>
    <row r="35" spans="1:20" ht="36" x14ac:dyDescent="0.2">
      <c r="A35" s="64" t="s">
        <v>193</v>
      </c>
      <c r="B35" s="119" t="s">
        <v>229</v>
      </c>
      <c r="C35" s="202" t="s">
        <v>201</v>
      </c>
      <c r="D35" s="81">
        <v>41.35</v>
      </c>
      <c r="E35" s="62" t="s">
        <v>22</v>
      </c>
      <c r="F35" s="62" t="s">
        <v>22</v>
      </c>
      <c r="G35" s="62" t="s">
        <v>22</v>
      </c>
      <c r="H35" s="62" t="s">
        <v>22</v>
      </c>
      <c r="I35" s="62" t="s">
        <v>22</v>
      </c>
      <c r="J35" s="62" t="s">
        <v>22</v>
      </c>
      <c r="K35" s="81">
        <v>0</v>
      </c>
      <c r="L35" s="81">
        <f t="shared" si="3"/>
        <v>41.35</v>
      </c>
      <c r="M35" s="139">
        <f t="shared" si="4"/>
        <v>41.35</v>
      </c>
      <c r="N35" s="195" t="s">
        <v>125</v>
      </c>
      <c r="O35" s="195" t="s">
        <v>125</v>
      </c>
      <c r="P35" s="195" t="s">
        <v>125</v>
      </c>
      <c r="Q35" s="195" t="s">
        <v>125</v>
      </c>
      <c r="R35" s="195" t="s">
        <v>125</v>
      </c>
      <c r="S35" s="195" t="s">
        <v>125</v>
      </c>
      <c r="T35" s="195" t="s">
        <v>125</v>
      </c>
    </row>
    <row r="36" spans="1:20" ht="36" x14ac:dyDescent="0.2">
      <c r="A36" s="64" t="s">
        <v>194</v>
      </c>
      <c r="B36" s="119" t="s">
        <v>238</v>
      </c>
      <c r="C36" s="202" t="s">
        <v>201</v>
      </c>
      <c r="D36" s="81">
        <v>41.82</v>
      </c>
      <c r="E36" s="62" t="s">
        <v>22</v>
      </c>
      <c r="F36" s="62" t="s">
        <v>22</v>
      </c>
      <c r="G36" s="62" t="s">
        <v>22</v>
      </c>
      <c r="H36" s="62" t="s">
        <v>22</v>
      </c>
      <c r="I36" s="62" t="s">
        <v>22</v>
      </c>
      <c r="J36" s="62" t="s">
        <v>22</v>
      </c>
      <c r="K36" s="81">
        <v>0</v>
      </c>
      <c r="L36" s="81">
        <f t="shared" si="3"/>
        <v>41.82</v>
      </c>
      <c r="M36" s="139">
        <f t="shared" si="4"/>
        <v>41.82</v>
      </c>
      <c r="N36" s="195" t="s">
        <v>125</v>
      </c>
      <c r="O36" s="195" t="s">
        <v>125</v>
      </c>
      <c r="P36" s="195" t="s">
        <v>125</v>
      </c>
      <c r="Q36" s="195" t="s">
        <v>125</v>
      </c>
      <c r="R36" s="195" t="s">
        <v>125</v>
      </c>
      <c r="S36" s="195" t="s">
        <v>125</v>
      </c>
      <c r="T36" s="195" t="s">
        <v>125</v>
      </c>
    </row>
    <row r="37" spans="1:20" ht="36" x14ac:dyDescent="0.2">
      <c r="A37" s="64" t="s">
        <v>195</v>
      </c>
      <c r="B37" s="119" t="s">
        <v>239</v>
      </c>
      <c r="C37" s="202" t="s">
        <v>201</v>
      </c>
      <c r="D37" s="81">
        <v>40.92</v>
      </c>
      <c r="E37" s="62" t="s">
        <v>22</v>
      </c>
      <c r="F37" s="62" t="s">
        <v>22</v>
      </c>
      <c r="G37" s="62" t="s">
        <v>22</v>
      </c>
      <c r="H37" s="62" t="s">
        <v>22</v>
      </c>
      <c r="I37" s="62" t="s">
        <v>22</v>
      </c>
      <c r="J37" s="62" t="s">
        <v>22</v>
      </c>
      <c r="K37" s="81">
        <v>0</v>
      </c>
      <c r="L37" s="81">
        <f t="shared" si="3"/>
        <v>40.92</v>
      </c>
      <c r="M37" s="139">
        <f t="shared" si="4"/>
        <v>40.92</v>
      </c>
      <c r="N37" s="216" t="s">
        <v>125</v>
      </c>
      <c r="O37" s="216" t="s">
        <v>125</v>
      </c>
      <c r="P37" s="216" t="s">
        <v>125</v>
      </c>
      <c r="Q37" s="216" t="s">
        <v>125</v>
      </c>
      <c r="R37" s="216" t="s">
        <v>125</v>
      </c>
      <c r="S37" s="216" t="s">
        <v>125</v>
      </c>
      <c r="T37" s="216" t="s">
        <v>125</v>
      </c>
    </row>
    <row r="38" spans="1:20" ht="36" x14ac:dyDescent="0.2">
      <c r="A38" s="64" t="s">
        <v>196</v>
      </c>
      <c r="B38" s="119" t="s">
        <v>253</v>
      </c>
      <c r="C38" s="202" t="s">
        <v>201</v>
      </c>
      <c r="D38" s="81">
        <v>46.85</v>
      </c>
      <c r="E38" s="62" t="s">
        <v>22</v>
      </c>
      <c r="F38" s="62" t="s">
        <v>22</v>
      </c>
      <c r="G38" s="62" t="s">
        <v>22</v>
      </c>
      <c r="H38" s="62" t="s">
        <v>22</v>
      </c>
      <c r="I38" s="62" t="s">
        <v>22</v>
      </c>
      <c r="J38" s="62" t="s">
        <v>22</v>
      </c>
      <c r="K38" s="81">
        <v>0</v>
      </c>
      <c r="L38" s="81">
        <f t="shared" si="3"/>
        <v>46.85</v>
      </c>
      <c r="M38" s="139">
        <f t="shared" si="4"/>
        <v>46.85</v>
      </c>
      <c r="N38" s="195" t="s">
        <v>125</v>
      </c>
      <c r="O38" s="195" t="s">
        <v>125</v>
      </c>
      <c r="P38" s="195" t="s">
        <v>125</v>
      </c>
      <c r="Q38" s="195" t="s">
        <v>125</v>
      </c>
      <c r="R38" s="195" t="s">
        <v>125</v>
      </c>
      <c r="S38" s="195" t="s">
        <v>125</v>
      </c>
      <c r="T38" s="195" t="s">
        <v>125</v>
      </c>
    </row>
    <row r="39" spans="1:20" ht="36" x14ac:dyDescent="0.2">
      <c r="A39" s="64" t="s">
        <v>197</v>
      </c>
      <c r="B39" s="119" t="s">
        <v>240</v>
      </c>
      <c r="C39" s="202" t="s">
        <v>201</v>
      </c>
      <c r="D39" s="81">
        <v>41.87</v>
      </c>
      <c r="E39" s="62" t="s">
        <v>22</v>
      </c>
      <c r="F39" s="62" t="s">
        <v>22</v>
      </c>
      <c r="G39" s="62" t="s">
        <v>22</v>
      </c>
      <c r="H39" s="62" t="s">
        <v>22</v>
      </c>
      <c r="I39" s="62" t="s">
        <v>22</v>
      </c>
      <c r="J39" s="62" t="s">
        <v>22</v>
      </c>
      <c r="K39" s="81">
        <v>0</v>
      </c>
      <c r="L39" s="81">
        <f t="shared" si="3"/>
        <v>41.87</v>
      </c>
      <c r="M39" s="139">
        <f t="shared" si="4"/>
        <v>41.87</v>
      </c>
      <c r="N39" s="195" t="s">
        <v>125</v>
      </c>
      <c r="O39" s="195" t="s">
        <v>125</v>
      </c>
      <c r="P39" s="195" t="s">
        <v>125</v>
      </c>
      <c r="Q39" s="195" t="s">
        <v>125</v>
      </c>
      <c r="R39" s="195" t="s">
        <v>125</v>
      </c>
      <c r="S39" s="195" t="s">
        <v>125</v>
      </c>
      <c r="T39" s="195" t="s">
        <v>125</v>
      </c>
    </row>
    <row r="40" spans="1:20" ht="36" x14ac:dyDescent="0.2">
      <c r="A40" s="64" t="s">
        <v>198</v>
      </c>
      <c r="B40" s="119" t="s">
        <v>241</v>
      </c>
      <c r="C40" s="202" t="s">
        <v>201</v>
      </c>
      <c r="D40" s="81">
        <v>43.72</v>
      </c>
      <c r="E40" s="62" t="s">
        <v>22</v>
      </c>
      <c r="F40" s="62" t="s">
        <v>22</v>
      </c>
      <c r="G40" s="62" t="s">
        <v>22</v>
      </c>
      <c r="H40" s="62" t="s">
        <v>22</v>
      </c>
      <c r="I40" s="62" t="s">
        <v>22</v>
      </c>
      <c r="J40" s="62" t="s">
        <v>22</v>
      </c>
      <c r="K40" s="81">
        <v>0</v>
      </c>
      <c r="L40" s="81">
        <f t="shared" si="3"/>
        <v>43.72</v>
      </c>
      <c r="M40" s="139">
        <f t="shared" ref="M40" si="5">D40</f>
        <v>43.72</v>
      </c>
      <c r="N40" s="120" t="s">
        <v>125</v>
      </c>
      <c r="O40" s="120" t="s">
        <v>125</v>
      </c>
      <c r="P40" s="120" t="s">
        <v>125</v>
      </c>
      <c r="Q40" s="120" t="s">
        <v>125</v>
      </c>
      <c r="R40" s="120" t="s">
        <v>125</v>
      </c>
      <c r="S40" s="120" t="s">
        <v>125</v>
      </c>
      <c r="T40" s="120" t="s">
        <v>125</v>
      </c>
    </row>
    <row r="41" spans="1:20" ht="36" x14ac:dyDescent="0.2">
      <c r="A41" s="64" t="s">
        <v>199</v>
      </c>
      <c r="B41" s="119" t="s">
        <v>242</v>
      </c>
      <c r="C41" s="202" t="s">
        <v>201</v>
      </c>
      <c r="D41" s="81">
        <v>40.92</v>
      </c>
      <c r="E41" s="62" t="s">
        <v>22</v>
      </c>
      <c r="F41" s="62" t="s">
        <v>22</v>
      </c>
      <c r="G41" s="62" t="s">
        <v>22</v>
      </c>
      <c r="H41" s="62" t="s">
        <v>22</v>
      </c>
      <c r="I41" s="62" t="s">
        <v>22</v>
      </c>
      <c r="J41" s="62" t="s">
        <v>22</v>
      </c>
      <c r="K41" s="81">
        <v>0</v>
      </c>
      <c r="L41" s="81">
        <f t="shared" ref="L41" si="6">D41</f>
        <v>40.92</v>
      </c>
      <c r="M41" s="139">
        <f t="shared" ref="M41" si="7">D41</f>
        <v>40.92</v>
      </c>
      <c r="N41" s="216" t="s">
        <v>125</v>
      </c>
      <c r="O41" s="216" t="s">
        <v>125</v>
      </c>
      <c r="P41" s="216" t="s">
        <v>125</v>
      </c>
      <c r="Q41" s="216" t="s">
        <v>125</v>
      </c>
      <c r="R41" s="216" t="s">
        <v>125</v>
      </c>
      <c r="S41" s="216" t="s">
        <v>125</v>
      </c>
      <c r="T41" s="216" t="s">
        <v>125</v>
      </c>
    </row>
    <row r="42" spans="1:20" ht="36" x14ac:dyDescent="0.2">
      <c r="A42" s="64" t="s">
        <v>200</v>
      </c>
      <c r="B42" s="119" t="s">
        <v>243</v>
      </c>
      <c r="C42" s="202" t="s">
        <v>201</v>
      </c>
      <c r="D42" s="81">
        <v>46</v>
      </c>
      <c r="E42" s="62" t="s">
        <v>22</v>
      </c>
      <c r="F42" s="62" t="s">
        <v>22</v>
      </c>
      <c r="G42" s="62" t="s">
        <v>22</v>
      </c>
      <c r="H42" s="62" t="s">
        <v>22</v>
      </c>
      <c r="I42" s="62" t="s">
        <v>22</v>
      </c>
      <c r="J42" s="62" t="s">
        <v>22</v>
      </c>
      <c r="K42" s="81">
        <v>0</v>
      </c>
      <c r="L42" s="81">
        <f t="shared" si="3"/>
        <v>46</v>
      </c>
      <c r="M42" s="139">
        <f t="shared" ref="M42" si="8">D42</f>
        <v>46</v>
      </c>
      <c r="N42" s="216" t="s">
        <v>125</v>
      </c>
      <c r="O42" s="216" t="s">
        <v>125</v>
      </c>
      <c r="P42" s="216" t="s">
        <v>125</v>
      </c>
      <c r="Q42" s="216" t="s">
        <v>125</v>
      </c>
      <c r="R42" s="216" t="s">
        <v>125</v>
      </c>
      <c r="S42" s="216" t="s">
        <v>125</v>
      </c>
      <c r="T42" s="216" t="s">
        <v>125</v>
      </c>
    </row>
    <row r="43" spans="1:20" ht="12" x14ac:dyDescent="0.2">
      <c r="A43" s="249"/>
      <c r="B43" s="249"/>
      <c r="C43" s="199"/>
      <c r="D43" s="80">
        <f>SUM(D30:D42)</f>
        <v>928.25000000000011</v>
      </c>
      <c r="E43" s="121" t="s">
        <v>22</v>
      </c>
      <c r="F43" s="121" t="s">
        <v>22</v>
      </c>
      <c r="G43" s="121" t="s">
        <v>125</v>
      </c>
      <c r="H43" s="121" t="s">
        <v>125</v>
      </c>
      <c r="I43" s="121" t="s">
        <v>125</v>
      </c>
      <c r="J43" s="121" t="s">
        <v>125</v>
      </c>
      <c r="K43" s="80">
        <f>SUM(K30:K42)</f>
        <v>372.6</v>
      </c>
      <c r="L43" s="80">
        <f>SUM(L30:L42)</f>
        <v>555.65000000000009</v>
      </c>
      <c r="M43" s="80">
        <f>SUM(M30:M42)</f>
        <v>928.25000000000011</v>
      </c>
      <c r="N43" s="120" t="s">
        <v>125</v>
      </c>
      <c r="O43" s="120" t="s">
        <v>125</v>
      </c>
      <c r="P43" s="120" t="s">
        <v>125</v>
      </c>
      <c r="Q43" s="120" t="s">
        <v>125</v>
      </c>
      <c r="R43" s="120" t="s">
        <v>125</v>
      </c>
      <c r="S43" s="120" t="s">
        <v>125</v>
      </c>
      <c r="T43" s="120" t="s">
        <v>125</v>
      </c>
    </row>
    <row r="44" spans="1:20" ht="12" x14ac:dyDescent="0.2">
      <c r="A44" s="249" t="s">
        <v>73</v>
      </c>
      <c r="B44" s="249"/>
      <c r="C44" s="199"/>
      <c r="D44" s="80">
        <f>D26+D28+D43</f>
        <v>9574.5299999999988</v>
      </c>
      <c r="E44" s="80" t="str">
        <f>E26</f>
        <v>х </v>
      </c>
      <c r="F44" s="66" t="str">
        <f>F26</f>
        <v>х </v>
      </c>
      <c r="G44" s="120" t="s">
        <v>125</v>
      </c>
      <c r="H44" s="120" t="s">
        <v>125</v>
      </c>
      <c r="I44" s="105" t="str">
        <f>I26</f>
        <v>-</v>
      </c>
      <c r="J44" s="120" t="s">
        <v>125</v>
      </c>
      <c r="K44" s="80">
        <f>K26+K28+K43</f>
        <v>544.38</v>
      </c>
      <c r="L44" s="80">
        <f>L26+L28+L43</f>
        <v>9030.15</v>
      </c>
      <c r="M44" s="80">
        <f>M26+M28+M43</f>
        <v>9574.5299999999988</v>
      </c>
      <c r="N44" s="120" t="s">
        <v>125</v>
      </c>
      <c r="O44" s="120" t="s">
        <v>125</v>
      </c>
      <c r="P44" s="120" t="s">
        <v>125</v>
      </c>
      <c r="Q44" s="120" t="s">
        <v>125</v>
      </c>
      <c r="R44" s="120" t="s">
        <v>125</v>
      </c>
      <c r="S44" s="120" t="s">
        <v>125</v>
      </c>
      <c r="T44" s="120" t="s">
        <v>125</v>
      </c>
    </row>
    <row r="45" spans="1:20" ht="13.5" customHeight="1" x14ac:dyDescent="0.2">
      <c r="A45" s="283" t="s">
        <v>135</v>
      </c>
      <c r="B45" s="283"/>
      <c r="C45" s="200"/>
      <c r="D45" s="79">
        <f>D44</f>
        <v>9574.5299999999988</v>
      </c>
      <c r="E45" s="79">
        <v>9574.5300000000007</v>
      </c>
      <c r="F45" s="67">
        <v>0</v>
      </c>
      <c r="G45" s="67">
        <v>0</v>
      </c>
      <c r="H45" s="67">
        <v>0</v>
      </c>
      <c r="I45" s="79">
        <f>D45-E45</f>
        <v>0</v>
      </c>
      <c r="J45" s="67">
        <v>0</v>
      </c>
      <c r="K45" s="79">
        <f>K44</f>
        <v>544.38</v>
      </c>
      <c r="L45" s="79">
        <f>L44</f>
        <v>9030.15</v>
      </c>
      <c r="M45" s="82">
        <f>D45</f>
        <v>9574.5299999999988</v>
      </c>
      <c r="N45" s="120" t="s">
        <v>125</v>
      </c>
      <c r="O45" s="120" t="s">
        <v>125</v>
      </c>
      <c r="P45" s="72" t="str">
        <f>P44</f>
        <v>-</v>
      </c>
      <c r="Q45" s="124" t="s">
        <v>125</v>
      </c>
      <c r="R45" s="79" t="str">
        <f>R44</f>
        <v>-</v>
      </c>
      <c r="S45" s="79" t="str">
        <f>S44</f>
        <v>-</v>
      </c>
      <c r="T45" s="79" t="str">
        <f>T44</f>
        <v>-</v>
      </c>
    </row>
    <row r="46" spans="1:20" ht="12.75" customHeight="1" x14ac:dyDescent="0.2">
      <c r="A46" s="124" t="s">
        <v>130</v>
      </c>
      <c r="B46" s="225" t="s">
        <v>128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7"/>
    </row>
    <row r="47" spans="1:20" ht="12.75" customHeight="1" x14ac:dyDescent="0.2">
      <c r="A47" s="50" t="s">
        <v>13</v>
      </c>
      <c r="B47" s="233" t="s">
        <v>167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5"/>
    </row>
    <row r="48" spans="1:20" ht="12.75" customHeight="1" x14ac:dyDescent="0.2">
      <c r="A48" s="51" t="s">
        <v>14</v>
      </c>
      <c r="B48" s="237" t="s">
        <v>68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9"/>
    </row>
    <row r="49" spans="1:20" ht="60" x14ac:dyDescent="0.2">
      <c r="A49" s="63" t="s">
        <v>119</v>
      </c>
      <c r="B49" s="117" t="s">
        <v>254</v>
      </c>
      <c r="C49" s="202" t="s">
        <v>235</v>
      </c>
      <c r="D49" s="112">
        <v>5248.25</v>
      </c>
      <c r="E49" s="85" t="s">
        <v>22</v>
      </c>
      <c r="F49" s="85" t="s">
        <v>22</v>
      </c>
      <c r="G49" s="85" t="s">
        <v>22</v>
      </c>
      <c r="H49" s="85" t="s">
        <v>22</v>
      </c>
      <c r="I49" s="85" t="s">
        <v>22</v>
      </c>
      <c r="J49" s="85" t="s">
        <v>22</v>
      </c>
      <c r="K49" s="81">
        <f>D49</f>
        <v>5248.25</v>
      </c>
      <c r="L49" s="81">
        <v>0</v>
      </c>
      <c r="M49" s="81">
        <f t="shared" ref="M49:M54" si="9">D49</f>
        <v>5248.25</v>
      </c>
      <c r="N49" s="120" t="s">
        <v>125</v>
      </c>
      <c r="O49" s="120" t="s">
        <v>125</v>
      </c>
      <c r="P49" s="120" t="s">
        <v>125</v>
      </c>
      <c r="Q49" s="120" t="s">
        <v>125</v>
      </c>
      <c r="R49" s="120" t="s">
        <v>125</v>
      </c>
      <c r="S49" s="120" t="s">
        <v>125</v>
      </c>
      <c r="T49" s="120" t="s">
        <v>125</v>
      </c>
    </row>
    <row r="50" spans="1:20" ht="24" x14ac:dyDescent="0.2">
      <c r="A50" s="63" t="s">
        <v>219</v>
      </c>
      <c r="B50" s="214" t="s">
        <v>234</v>
      </c>
      <c r="C50" s="202" t="s">
        <v>220</v>
      </c>
      <c r="D50" s="112">
        <v>1248.3399999999999</v>
      </c>
      <c r="E50" s="85" t="s">
        <v>22</v>
      </c>
      <c r="F50" s="85" t="s">
        <v>22</v>
      </c>
      <c r="G50" s="85" t="s">
        <v>22</v>
      </c>
      <c r="H50" s="85" t="s">
        <v>22</v>
      </c>
      <c r="I50" s="85" t="s">
        <v>22</v>
      </c>
      <c r="J50" s="85" t="s">
        <v>22</v>
      </c>
      <c r="K50" s="81">
        <v>0</v>
      </c>
      <c r="L50" s="81">
        <f>D50</f>
        <v>1248.3399999999999</v>
      </c>
      <c r="M50" s="81">
        <f t="shared" si="9"/>
        <v>1248.3399999999999</v>
      </c>
      <c r="N50" s="213" t="s">
        <v>125</v>
      </c>
      <c r="O50" s="213" t="s">
        <v>125</v>
      </c>
      <c r="P50" s="213" t="s">
        <v>125</v>
      </c>
      <c r="Q50" s="213" t="s">
        <v>125</v>
      </c>
      <c r="R50" s="213" t="s">
        <v>125</v>
      </c>
      <c r="S50" s="213" t="s">
        <v>125</v>
      </c>
      <c r="T50" s="213" t="s">
        <v>125</v>
      </c>
    </row>
    <row r="51" spans="1:20" ht="24" x14ac:dyDescent="0.2">
      <c r="A51" s="63" t="s">
        <v>221</v>
      </c>
      <c r="B51" s="214" t="s">
        <v>234</v>
      </c>
      <c r="C51" s="202" t="s">
        <v>237</v>
      </c>
      <c r="D51" s="112">
        <v>1249.6500000000001</v>
      </c>
      <c r="E51" s="85" t="s">
        <v>22</v>
      </c>
      <c r="F51" s="85" t="s">
        <v>22</v>
      </c>
      <c r="G51" s="85" t="s">
        <v>22</v>
      </c>
      <c r="H51" s="85" t="s">
        <v>22</v>
      </c>
      <c r="I51" s="85" t="s">
        <v>22</v>
      </c>
      <c r="J51" s="85" t="s">
        <v>22</v>
      </c>
      <c r="K51" s="81">
        <v>0</v>
      </c>
      <c r="L51" s="81">
        <f>D51</f>
        <v>1249.6500000000001</v>
      </c>
      <c r="M51" s="81">
        <f t="shared" si="9"/>
        <v>1249.6500000000001</v>
      </c>
      <c r="N51" s="213" t="s">
        <v>125</v>
      </c>
      <c r="O51" s="213" t="s">
        <v>125</v>
      </c>
      <c r="P51" s="213" t="s">
        <v>125</v>
      </c>
      <c r="Q51" s="213" t="s">
        <v>125</v>
      </c>
      <c r="R51" s="213" t="s">
        <v>125</v>
      </c>
      <c r="S51" s="213" t="s">
        <v>125</v>
      </c>
      <c r="T51" s="213" t="s">
        <v>125</v>
      </c>
    </row>
    <row r="52" spans="1:20" ht="48" x14ac:dyDescent="0.2">
      <c r="A52" s="63" t="s">
        <v>224</v>
      </c>
      <c r="B52" s="117" t="s">
        <v>255</v>
      </c>
      <c r="C52" s="202" t="s">
        <v>235</v>
      </c>
      <c r="D52" s="112">
        <v>4162.32</v>
      </c>
      <c r="E52" s="85" t="s">
        <v>22</v>
      </c>
      <c r="F52" s="85" t="s">
        <v>22</v>
      </c>
      <c r="G52" s="85" t="s">
        <v>22</v>
      </c>
      <c r="H52" s="85" t="s">
        <v>22</v>
      </c>
      <c r="I52" s="85" t="s">
        <v>22</v>
      </c>
      <c r="J52" s="85" t="s">
        <v>22</v>
      </c>
      <c r="K52" s="81">
        <v>0</v>
      </c>
      <c r="L52" s="81">
        <f>D52</f>
        <v>4162.32</v>
      </c>
      <c r="M52" s="81">
        <f t="shared" ref="M52" si="10">D52</f>
        <v>4162.32</v>
      </c>
      <c r="N52" s="215" t="s">
        <v>125</v>
      </c>
      <c r="O52" s="215" t="s">
        <v>125</v>
      </c>
      <c r="P52" s="215" t="s">
        <v>125</v>
      </c>
      <c r="Q52" s="215" t="s">
        <v>125</v>
      </c>
      <c r="R52" s="215" t="s">
        <v>125</v>
      </c>
      <c r="S52" s="215" t="s">
        <v>125</v>
      </c>
      <c r="T52" s="215" t="s">
        <v>125</v>
      </c>
    </row>
    <row r="53" spans="1:20" ht="48" x14ac:dyDescent="0.2">
      <c r="A53" s="63" t="s">
        <v>225</v>
      </c>
      <c r="B53" s="214" t="s">
        <v>233</v>
      </c>
      <c r="C53" s="202" t="s">
        <v>222</v>
      </c>
      <c r="D53" s="112">
        <v>2632.93</v>
      </c>
      <c r="E53" s="85" t="s">
        <v>22</v>
      </c>
      <c r="F53" s="85" t="s">
        <v>22</v>
      </c>
      <c r="G53" s="85" t="s">
        <v>22</v>
      </c>
      <c r="H53" s="85" t="s">
        <v>22</v>
      </c>
      <c r="I53" s="85" t="s">
        <v>22</v>
      </c>
      <c r="J53" s="85" t="s">
        <v>22</v>
      </c>
      <c r="K53" s="81">
        <v>0</v>
      </c>
      <c r="L53" s="81">
        <f>D53</f>
        <v>2632.93</v>
      </c>
      <c r="M53" s="81">
        <f t="shared" si="9"/>
        <v>2632.93</v>
      </c>
      <c r="N53" s="213" t="s">
        <v>125</v>
      </c>
      <c r="O53" s="213" t="s">
        <v>125</v>
      </c>
      <c r="P53" s="213" t="s">
        <v>125</v>
      </c>
      <c r="Q53" s="213" t="s">
        <v>125</v>
      </c>
      <c r="R53" s="213" t="s">
        <v>125</v>
      </c>
      <c r="S53" s="213" t="s">
        <v>125</v>
      </c>
      <c r="T53" s="213" t="s">
        <v>125</v>
      </c>
    </row>
    <row r="54" spans="1:20" ht="36" x14ac:dyDescent="0.2">
      <c r="A54" s="63" t="s">
        <v>230</v>
      </c>
      <c r="B54" s="214" t="s">
        <v>232</v>
      </c>
      <c r="C54" s="202" t="s">
        <v>223</v>
      </c>
      <c r="D54" s="112">
        <v>1581.88</v>
      </c>
      <c r="E54" s="85" t="s">
        <v>22</v>
      </c>
      <c r="F54" s="85" t="s">
        <v>22</v>
      </c>
      <c r="G54" s="85" t="s">
        <v>22</v>
      </c>
      <c r="H54" s="85" t="s">
        <v>22</v>
      </c>
      <c r="I54" s="85" t="s">
        <v>22</v>
      </c>
      <c r="J54" s="85" t="s">
        <v>22</v>
      </c>
      <c r="K54" s="81">
        <v>0</v>
      </c>
      <c r="L54" s="81">
        <f>D54</f>
        <v>1581.88</v>
      </c>
      <c r="M54" s="81">
        <f t="shared" si="9"/>
        <v>1581.88</v>
      </c>
      <c r="N54" s="213" t="s">
        <v>125</v>
      </c>
      <c r="O54" s="213" t="s">
        <v>125</v>
      </c>
      <c r="P54" s="213" t="s">
        <v>125</v>
      </c>
      <c r="Q54" s="213" t="s">
        <v>125</v>
      </c>
      <c r="R54" s="213" t="s">
        <v>125</v>
      </c>
      <c r="S54" s="213" t="s">
        <v>125</v>
      </c>
      <c r="T54" s="213" t="s">
        <v>125</v>
      </c>
    </row>
    <row r="55" spans="1:20" ht="12.75" customHeight="1" x14ac:dyDescent="0.2">
      <c r="A55" s="230" t="s">
        <v>82</v>
      </c>
      <c r="B55" s="231"/>
      <c r="C55" s="198"/>
      <c r="D55" s="81">
        <f>SUM(D49:D54)</f>
        <v>16123.369999999999</v>
      </c>
      <c r="E55" s="81" t="s">
        <v>22</v>
      </c>
      <c r="F55" s="81" t="s">
        <v>22</v>
      </c>
      <c r="G55" s="120" t="s">
        <v>125</v>
      </c>
      <c r="H55" s="120" t="s">
        <v>125</v>
      </c>
      <c r="I55" s="85" t="str">
        <f>'5'!J74</f>
        <v>-</v>
      </c>
      <c r="J55" s="120" t="s">
        <v>125</v>
      </c>
      <c r="K55" s="81">
        <f>SUM(K49:K54)</f>
        <v>5248.25</v>
      </c>
      <c r="L55" s="81">
        <f>SUM(L49:L54)</f>
        <v>10875.119999999999</v>
      </c>
      <c r="M55" s="81">
        <f>SUM(M49:M54)</f>
        <v>16123.369999999999</v>
      </c>
      <c r="N55" s="120" t="s">
        <v>125</v>
      </c>
      <c r="O55" s="120" t="s">
        <v>125</v>
      </c>
      <c r="P55" s="69" t="str">
        <f>'5'!T74</f>
        <v>-</v>
      </c>
      <c r="Q55" s="120" t="s">
        <v>125</v>
      </c>
      <c r="R55" s="69" t="str">
        <f>'5'!V74</f>
        <v>-</v>
      </c>
      <c r="S55" s="69" t="str">
        <f>'5'!W74</f>
        <v>-</v>
      </c>
      <c r="T55" s="69" t="str">
        <f>'5'!X74</f>
        <v>-</v>
      </c>
    </row>
    <row r="56" spans="1:20" ht="12.75" customHeight="1" x14ac:dyDescent="0.2">
      <c r="A56" s="120" t="s">
        <v>43</v>
      </c>
      <c r="B56" s="237" t="s">
        <v>161</v>
      </c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9"/>
    </row>
    <row r="57" spans="1:20" ht="12.75" customHeight="1" x14ac:dyDescent="0.2">
      <c r="A57" s="230" t="s">
        <v>83</v>
      </c>
      <c r="B57" s="231"/>
      <c r="C57" s="198"/>
      <c r="D57" s="81">
        <v>0</v>
      </c>
      <c r="E57" s="120" t="s">
        <v>22</v>
      </c>
      <c r="F57" s="120" t="s">
        <v>22</v>
      </c>
      <c r="G57" s="120" t="s">
        <v>125</v>
      </c>
      <c r="H57" s="120" t="s">
        <v>125</v>
      </c>
      <c r="I57" s="120" t="s">
        <v>125</v>
      </c>
      <c r="J57" s="120" t="s">
        <v>125</v>
      </c>
      <c r="K57" s="81">
        <v>0</v>
      </c>
      <c r="L57" s="81">
        <v>0</v>
      </c>
      <c r="M57" s="81">
        <v>0</v>
      </c>
      <c r="N57" s="120" t="s">
        <v>125</v>
      </c>
      <c r="O57" s="120" t="s">
        <v>125</v>
      </c>
      <c r="P57" s="120" t="s">
        <v>125</v>
      </c>
      <c r="Q57" s="120" t="s">
        <v>125</v>
      </c>
      <c r="R57" s="120" t="s">
        <v>125</v>
      </c>
      <c r="S57" s="120" t="s">
        <v>125</v>
      </c>
      <c r="T57" s="120" t="s">
        <v>125</v>
      </c>
    </row>
    <row r="58" spans="1:20" ht="12.75" customHeight="1" x14ac:dyDescent="0.2">
      <c r="A58" s="64" t="s">
        <v>44</v>
      </c>
      <c r="B58" s="230" t="s">
        <v>70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6"/>
    </row>
    <row r="59" spans="1:20" ht="12" x14ac:dyDescent="0.2">
      <c r="A59" s="63" t="s">
        <v>137</v>
      </c>
      <c r="B59" s="203" t="s">
        <v>236</v>
      </c>
      <c r="C59" s="202" t="s">
        <v>201</v>
      </c>
      <c r="D59" s="193">
        <v>180</v>
      </c>
      <c r="E59" s="85" t="s">
        <v>22</v>
      </c>
      <c r="F59" s="85" t="s">
        <v>22</v>
      </c>
      <c r="G59" s="85" t="s">
        <v>22</v>
      </c>
      <c r="H59" s="85" t="s">
        <v>22</v>
      </c>
      <c r="I59" s="85" t="s">
        <v>22</v>
      </c>
      <c r="J59" s="85" t="s">
        <v>22</v>
      </c>
      <c r="K59" s="81">
        <f>D59</f>
        <v>180</v>
      </c>
      <c r="L59" s="81">
        <v>0</v>
      </c>
      <c r="M59" s="81">
        <f>D59</f>
        <v>180</v>
      </c>
      <c r="N59" s="219" t="s">
        <v>125</v>
      </c>
      <c r="O59" s="219" t="s">
        <v>125</v>
      </c>
      <c r="P59" s="219" t="s">
        <v>125</v>
      </c>
      <c r="Q59" s="219" t="s">
        <v>125</v>
      </c>
      <c r="R59" s="219" t="s">
        <v>125</v>
      </c>
      <c r="S59" s="219" t="s">
        <v>125</v>
      </c>
      <c r="T59" s="219" t="s">
        <v>125</v>
      </c>
    </row>
    <row r="60" spans="1:20" ht="12" x14ac:dyDescent="0.2">
      <c r="A60" s="230" t="s">
        <v>84</v>
      </c>
      <c r="B60" s="231"/>
      <c r="C60" s="198"/>
      <c r="D60" s="81">
        <f>SUM(D59)</f>
        <v>180</v>
      </c>
      <c r="E60" s="120" t="s">
        <v>22</v>
      </c>
      <c r="F60" s="120" t="s">
        <v>22</v>
      </c>
      <c r="G60" s="120" t="s">
        <v>125</v>
      </c>
      <c r="H60" s="120" t="s">
        <v>125</v>
      </c>
      <c r="I60" s="120" t="s">
        <v>125</v>
      </c>
      <c r="J60" s="120" t="s">
        <v>125</v>
      </c>
      <c r="K60" s="81">
        <f t="shared" ref="K60:M60" si="11">SUM(K59)</f>
        <v>180</v>
      </c>
      <c r="L60" s="81">
        <f t="shared" si="11"/>
        <v>0</v>
      </c>
      <c r="M60" s="81">
        <f t="shared" si="11"/>
        <v>180</v>
      </c>
      <c r="N60" s="120" t="s">
        <v>125</v>
      </c>
      <c r="O60" s="120" t="s">
        <v>125</v>
      </c>
      <c r="P60" s="120" t="s">
        <v>125</v>
      </c>
      <c r="Q60" s="120" t="s">
        <v>125</v>
      </c>
      <c r="R60" s="120" t="s">
        <v>125</v>
      </c>
      <c r="S60" s="120" t="s">
        <v>125</v>
      </c>
      <c r="T60" s="120" t="s">
        <v>125</v>
      </c>
    </row>
    <row r="61" spans="1:20" ht="12" x14ac:dyDescent="0.2">
      <c r="A61" s="230" t="s">
        <v>85</v>
      </c>
      <c r="B61" s="231"/>
      <c r="C61" s="198"/>
      <c r="D61" s="81">
        <f>D55+D57+D60</f>
        <v>16303.369999999999</v>
      </c>
      <c r="E61" s="81" t="str">
        <f>E55</f>
        <v>х </v>
      </c>
      <c r="F61" s="81" t="str">
        <f>F55</f>
        <v>х </v>
      </c>
      <c r="G61" s="120" t="s">
        <v>125</v>
      </c>
      <c r="H61" s="120" t="s">
        <v>125</v>
      </c>
      <c r="I61" s="85" t="str">
        <f>I55</f>
        <v>-</v>
      </c>
      <c r="J61" s="120" t="s">
        <v>125</v>
      </c>
      <c r="K61" s="81">
        <f>K55+K57+K60</f>
        <v>5428.25</v>
      </c>
      <c r="L61" s="81">
        <f>L55+L57+L60</f>
        <v>10875.119999999999</v>
      </c>
      <c r="M61" s="81">
        <f>M55+M57+M60</f>
        <v>16303.369999999999</v>
      </c>
      <c r="N61" s="120" t="s">
        <v>125</v>
      </c>
      <c r="O61" s="120" t="s">
        <v>125</v>
      </c>
      <c r="P61" s="71" t="str">
        <f>P55</f>
        <v>-</v>
      </c>
      <c r="Q61" s="120" t="s">
        <v>125</v>
      </c>
      <c r="R61" s="81" t="str">
        <f>R55</f>
        <v>-</v>
      </c>
      <c r="S61" s="81" t="str">
        <f>S55</f>
        <v>-</v>
      </c>
      <c r="T61" s="81" t="str">
        <f>T55</f>
        <v>-</v>
      </c>
    </row>
    <row r="62" spans="1:20" ht="15" customHeight="1" x14ac:dyDescent="0.2">
      <c r="A62" s="228" t="s">
        <v>131</v>
      </c>
      <c r="B62" s="229"/>
      <c r="C62" s="123"/>
      <c r="D62" s="82">
        <f>D61</f>
        <v>16303.369999999999</v>
      </c>
      <c r="E62" s="82">
        <v>10375.82</v>
      </c>
      <c r="F62" s="82">
        <f>D62-E62</f>
        <v>5927.5499999999993</v>
      </c>
      <c r="G62" s="82">
        <v>0</v>
      </c>
      <c r="H62" s="82">
        <v>0</v>
      </c>
      <c r="I62" s="83">
        <v>0</v>
      </c>
      <c r="J62" s="82">
        <v>0</v>
      </c>
      <c r="K62" s="82">
        <f>K61</f>
        <v>5428.25</v>
      </c>
      <c r="L62" s="82">
        <f>L61</f>
        <v>10875.119999999999</v>
      </c>
      <c r="M62" s="82">
        <f>M61</f>
        <v>16303.369999999999</v>
      </c>
      <c r="N62" s="120" t="s">
        <v>125</v>
      </c>
      <c r="O62" s="120" t="s">
        <v>125</v>
      </c>
      <c r="P62" s="70" t="str">
        <f>P61</f>
        <v>-</v>
      </c>
      <c r="Q62" s="123" t="s">
        <v>125</v>
      </c>
      <c r="R62" s="82" t="str">
        <f>R61</f>
        <v>-</v>
      </c>
      <c r="S62" s="82" t="str">
        <f>S61</f>
        <v>-</v>
      </c>
      <c r="T62" s="82" t="str">
        <f>T61</f>
        <v>-</v>
      </c>
    </row>
    <row r="63" spans="1:20" ht="12" customHeight="1" x14ac:dyDescent="0.2">
      <c r="A63" s="124" t="s">
        <v>132</v>
      </c>
      <c r="B63" s="225" t="s">
        <v>129</v>
      </c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7"/>
    </row>
    <row r="64" spans="1:20" ht="12" customHeight="1" x14ac:dyDescent="0.2">
      <c r="A64" s="50" t="s">
        <v>13</v>
      </c>
      <c r="B64" s="233" t="s">
        <v>167</v>
      </c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5"/>
    </row>
    <row r="65" spans="1:20" ht="13.15" customHeight="1" x14ac:dyDescent="0.2">
      <c r="A65" s="51" t="s">
        <v>14</v>
      </c>
      <c r="B65" s="237" t="s">
        <v>68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9"/>
    </row>
    <row r="66" spans="1:20" ht="36" x14ac:dyDescent="0.2">
      <c r="A66" s="192" t="s">
        <v>119</v>
      </c>
      <c r="B66" s="119" t="s">
        <v>245</v>
      </c>
      <c r="C66" s="202" t="s">
        <v>201</v>
      </c>
      <c r="D66" s="112">
        <v>171.82</v>
      </c>
      <c r="E66" s="85" t="s">
        <v>22</v>
      </c>
      <c r="F66" s="85" t="s">
        <v>22</v>
      </c>
      <c r="G66" s="85" t="s">
        <v>22</v>
      </c>
      <c r="H66" s="85" t="s">
        <v>22</v>
      </c>
      <c r="I66" s="85" t="s">
        <v>22</v>
      </c>
      <c r="J66" s="85" t="s">
        <v>22</v>
      </c>
      <c r="K66" s="81">
        <f>D66</f>
        <v>171.82</v>
      </c>
      <c r="L66" s="81">
        <v>0</v>
      </c>
      <c r="M66" s="81">
        <f>D66</f>
        <v>171.82</v>
      </c>
      <c r="N66" s="123" t="s">
        <v>125</v>
      </c>
      <c r="O66" s="123" t="s">
        <v>125</v>
      </c>
      <c r="P66" s="123" t="s">
        <v>125</v>
      </c>
      <c r="Q66" s="123" t="s">
        <v>125</v>
      </c>
      <c r="R66" s="123" t="s">
        <v>125</v>
      </c>
      <c r="S66" s="123" t="s">
        <v>125</v>
      </c>
      <c r="T66" s="123" t="s">
        <v>125</v>
      </c>
    </row>
    <row r="67" spans="1:20" ht="12" x14ac:dyDescent="0.2">
      <c r="A67" s="230" t="s">
        <v>82</v>
      </c>
      <c r="B67" s="231"/>
      <c r="C67" s="198"/>
      <c r="D67" s="81">
        <f>SUM(D66)</f>
        <v>171.82</v>
      </c>
      <c r="E67" s="81" t="s">
        <v>22</v>
      </c>
      <c r="F67" s="81" t="s">
        <v>22</v>
      </c>
      <c r="G67" s="120" t="s">
        <v>125</v>
      </c>
      <c r="H67" s="120" t="s">
        <v>125</v>
      </c>
      <c r="I67" s="85" t="s">
        <v>125</v>
      </c>
      <c r="J67" s="120" t="s">
        <v>125</v>
      </c>
      <c r="K67" s="81">
        <f t="shared" ref="K67:M67" si="12">SUM(K66)</f>
        <v>171.82</v>
      </c>
      <c r="L67" s="81">
        <f t="shared" si="12"/>
        <v>0</v>
      </c>
      <c r="M67" s="81">
        <f t="shared" si="12"/>
        <v>171.82</v>
      </c>
      <c r="N67" s="120" t="s">
        <v>125</v>
      </c>
      <c r="O67" s="120" t="s">
        <v>125</v>
      </c>
      <c r="P67" s="120" t="s">
        <v>125</v>
      </c>
      <c r="Q67" s="120" t="s">
        <v>125</v>
      </c>
      <c r="R67" s="120" t="s">
        <v>125</v>
      </c>
      <c r="S67" s="120" t="s">
        <v>125</v>
      </c>
      <c r="T67" s="120" t="s">
        <v>125</v>
      </c>
    </row>
    <row r="68" spans="1:20" ht="12" x14ac:dyDescent="0.2">
      <c r="A68" s="120" t="s">
        <v>43</v>
      </c>
      <c r="B68" s="237" t="s">
        <v>161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9"/>
    </row>
    <row r="69" spans="1:20" ht="12" x14ac:dyDescent="0.2">
      <c r="A69" s="230" t="s">
        <v>83</v>
      </c>
      <c r="B69" s="231"/>
      <c r="C69" s="198"/>
      <c r="D69" s="81">
        <v>0</v>
      </c>
      <c r="E69" s="120" t="s">
        <v>22</v>
      </c>
      <c r="F69" s="120" t="s">
        <v>22</v>
      </c>
      <c r="G69" s="120" t="s">
        <v>125</v>
      </c>
      <c r="H69" s="120" t="s">
        <v>125</v>
      </c>
      <c r="I69" s="120" t="s">
        <v>125</v>
      </c>
      <c r="J69" s="120" t="s">
        <v>125</v>
      </c>
      <c r="K69" s="81">
        <v>0</v>
      </c>
      <c r="L69" s="81">
        <v>0</v>
      </c>
      <c r="M69" s="81">
        <v>0</v>
      </c>
      <c r="N69" s="120" t="s">
        <v>125</v>
      </c>
      <c r="O69" s="120" t="s">
        <v>125</v>
      </c>
      <c r="P69" s="120" t="s">
        <v>125</v>
      </c>
      <c r="Q69" s="120" t="s">
        <v>125</v>
      </c>
      <c r="R69" s="120" t="s">
        <v>125</v>
      </c>
      <c r="S69" s="120" t="s">
        <v>125</v>
      </c>
      <c r="T69" s="120" t="s">
        <v>125</v>
      </c>
    </row>
    <row r="70" spans="1:20" ht="13.5" customHeight="1" x14ac:dyDescent="0.2">
      <c r="A70" s="64" t="s">
        <v>44</v>
      </c>
      <c r="B70" s="230" t="s">
        <v>70</v>
      </c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6"/>
    </row>
    <row r="71" spans="1:20" ht="13.5" customHeight="1" x14ac:dyDescent="0.2">
      <c r="A71" s="230" t="s">
        <v>84</v>
      </c>
      <c r="B71" s="231"/>
      <c r="C71" s="198"/>
      <c r="D71" s="81">
        <v>0</v>
      </c>
      <c r="E71" s="120" t="s">
        <v>22</v>
      </c>
      <c r="F71" s="120" t="s">
        <v>22</v>
      </c>
      <c r="G71" s="120" t="s">
        <v>125</v>
      </c>
      <c r="H71" s="120" t="s">
        <v>125</v>
      </c>
      <c r="I71" s="120" t="s">
        <v>125</v>
      </c>
      <c r="J71" s="120" t="s">
        <v>125</v>
      </c>
      <c r="K71" s="81">
        <v>0</v>
      </c>
      <c r="L71" s="81">
        <f>SUM(L66:L66)</f>
        <v>0</v>
      </c>
      <c r="M71" s="81">
        <v>0</v>
      </c>
      <c r="N71" s="123" t="s">
        <v>125</v>
      </c>
      <c r="O71" s="123" t="s">
        <v>125</v>
      </c>
      <c r="P71" s="123" t="s">
        <v>125</v>
      </c>
      <c r="Q71" s="123" t="s">
        <v>125</v>
      </c>
      <c r="R71" s="123" t="s">
        <v>125</v>
      </c>
      <c r="S71" s="123" t="s">
        <v>125</v>
      </c>
      <c r="T71" s="123" t="s">
        <v>125</v>
      </c>
    </row>
    <row r="72" spans="1:20" ht="12" x14ac:dyDescent="0.2">
      <c r="A72" s="230" t="s">
        <v>85</v>
      </c>
      <c r="B72" s="231"/>
      <c r="C72" s="198"/>
      <c r="D72" s="81">
        <f>D67+D69+D71</f>
        <v>171.82</v>
      </c>
      <c r="E72" s="81" t="str">
        <f>E67</f>
        <v>х </v>
      </c>
      <c r="F72" s="81" t="str">
        <f>F67</f>
        <v>х </v>
      </c>
      <c r="G72" s="120" t="s">
        <v>125</v>
      </c>
      <c r="H72" s="120" t="s">
        <v>125</v>
      </c>
      <c r="I72" s="85" t="str">
        <f>I67</f>
        <v>-</v>
      </c>
      <c r="J72" s="120" t="s">
        <v>125</v>
      </c>
      <c r="K72" s="81">
        <f>K67+K69+K71</f>
        <v>171.82</v>
      </c>
      <c r="L72" s="81">
        <f>L67+L69+L71</f>
        <v>0</v>
      </c>
      <c r="M72" s="81">
        <f>M67+M69+M71</f>
        <v>171.82</v>
      </c>
      <c r="N72" s="120" t="s">
        <v>125</v>
      </c>
      <c r="O72" s="120" t="s">
        <v>125</v>
      </c>
      <c r="P72" s="120" t="s">
        <v>125</v>
      </c>
      <c r="Q72" s="120" t="s">
        <v>125</v>
      </c>
      <c r="R72" s="120" t="s">
        <v>125</v>
      </c>
      <c r="S72" s="120" t="s">
        <v>125</v>
      </c>
      <c r="T72" s="120" t="s">
        <v>125</v>
      </c>
    </row>
    <row r="73" spans="1:20" ht="14.25" customHeight="1" x14ac:dyDescent="0.2">
      <c r="A73" s="228" t="s">
        <v>133</v>
      </c>
      <c r="B73" s="229"/>
      <c r="C73" s="123"/>
      <c r="D73" s="82">
        <f>D72</f>
        <v>171.82</v>
      </c>
      <c r="E73" s="82">
        <v>171.82</v>
      </c>
      <c r="F73" s="82">
        <v>0</v>
      </c>
      <c r="G73" s="82">
        <v>0</v>
      </c>
      <c r="H73" s="82">
        <v>0</v>
      </c>
      <c r="I73" s="194">
        <f>D73-E73</f>
        <v>0</v>
      </c>
      <c r="J73" s="82">
        <v>0</v>
      </c>
      <c r="K73" s="82">
        <f>K72</f>
        <v>171.82</v>
      </c>
      <c r="L73" s="82">
        <f>L72</f>
        <v>0</v>
      </c>
      <c r="M73" s="82">
        <f>M72</f>
        <v>171.82</v>
      </c>
      <c r="N73" s="120" t="s">
        <v>125</v>
      </c>
      <c r="O73" s="120" t="s">
        <v>125</v>
      </c>
      <c r="P73" s="120" t="s">
        <v>125</v>
      </c>
      <c r="Q73" s="120" t="s">
        <v>125</v>
      </c>
      <c r="R73" s="120" t="s">
        <v>125</v>
      </c>
      <c r="S73" s="120" t="s">
        <v>125</v>
      </c>
      <c r="T73" s="120" t="s">
        <v>125</v>
      </c>
    </row>
    <row r="74" spans="1:20" ht="14.25" customHeight="1" x14ac:dyDescent="0.2">
      <c r="A74" s="124" t="s">
        <v>96</v>
      </c>
      <c r="B74" s="225" t="s">
        <v>18</v>
      </c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7"/>
    </row>
    <row r="75" spans="1:20" ht="14.25" customHeight="1" x14ac:dyDescent="0.2">
      <c r="A75" s="50" t="s">
        <v>19</v>
      </c>
      <c r="B75" s="233" t="s">
        <v>168</v>
      </c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5"/>
    </row>
    <row r="76" spans="1:20" ht="14.25" customHeight="1" x14ac:dyDescent="0.2">
      <c r="A76" s="51" t="s">
        <v>20</v>
      </c>
      <c r="B76" s="237" t="s">
        <v>68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9"/>
    </row>
    <row r="77" spans="1:20" ht="12" x14ac:dyDescent="0.2">
      <c r="A77" s="230" t="s">
        <v>92</v>
      </c>
      <c r="B77" s="231"/>
      <c r="C77" s="198"/>
      <c r="D77" s="81">
        <v>0</v>
      </c>
      <c r="E77" s="62" t="s">
        <v>22</v>
      </c>
      <c r="F77" s="62" t="s">
        <v>22</v>
      </c>
      <c r="G77" s="64" t="s">
        <v>125</v>
      </c>
      <c r="H77" s="64" t="s">
        <v>125</v>
      </c>
      <c r="I77" s="64" t="s">
        <v>125</v>
      </c>
      <c r="J77" s="64" t="s">
        <v>125</v>
      </c>
      <c r="K77" s="81">
        <v>0</v>
      </c>
      <c r="L77" s="81">
        <v>0</v>
      </c>
      <c r="M77" s="81">
        <v>0</v>
      </c>
      <c r="N77" s="64" t="s">
        <v>125</v>
      </c>
      <c r="O77" s="64" t="s">
        <v>125</v>
      </c>
      <c r="P77" s="64" t="s">
        <v>125</v>
      </c>
      <c r="Q77" s="64" t="s">
        <v>125</v>
      </c>
      <c r="R77" s="64" t="s">
        <v>125</v>
      </c>
      <c r="S77" s="64" t="s">
        <v>125</v>
      </c>
      <c r="T77" s="64" t="s">
        <v>125</v>
      </c>
    </row>
    <row r="78" spans="1:20" ht="12" x14ac:dyDescent="0.2">
      <c r="A78" s="162" t="s">
        <v>45</v>
      </c>
      <c r="B78" s="232" t="s">
        <v>161</v>
      </c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</row>
    <row r="79" spans="1:20" ht="12" x14ac:dyDescent="0.2">
      <c r="A79" s="230" t="s">
        <v>93</v>
      </c>
      <c r="B79" s="231"/>
      <c r="C79" s="198"/>
      <c r="D79" s="81">
        <v>0</v>
      </c>
      <c r="E79" s="120" t="s">
        <v>22</v>
      </c>
      <c r="F79" s="120" t="s">
        <v>22</v>
      </c>
      <c r="G79" s="64" t="s">
        <v>125</v>
      </c>
      <c r="H79" s="64" t="s">
        <v>125</v>
      </c>
      <c r="I79" s="64" t="s">
        <v>125</v>
      </c>
      <c r="J79" s="64" t="s">
        <v>125</v>
      </c>
      <c r="K79" s="81">
        <v>0</v>
      </c>
      <c r="L79" s="81">
        <v>0</v>
      </c>
      <c r="M79" s="81">
        <v>0</v>
      </c>
      <c r="N79" s="64" t="s">
        <v>125</v>
      </c>
      <c r="O79" s="64" t="s">
        <v>125</v>
      </c>
      <c r="P79" s="64" t="s">
        <v>125</v>
      </c>
      <c r="Q79" s="64" t="s">
        <v>125</v>
      </c>
      <c r="R79" s="64" t="s">
        <v>125</v>
      </c>
      <c r="S79" s="64" t="s">
        <v>125</v>
      </c>
      <c r="T79" s="64" t="s">
        <v>125</v>
      </c>
    </row>
    <row r="80" spans="1:20" ht="12" x14ac:dyDescent="0.2">
      <c r="A80" s="64" t="s">
        <v>46</v>
      </c>
      <c r="B80" s="230" t="s">
        <v>70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6"/>
    </row>
    <row r="81" spans="1:20" ht="12" x14ac:dyDescent="0.2">
      <c r="A81" s="230" t="s">
        <v>94</v>
      </c>
      <c r="B81" s="231"/>
      <c r="C81" s="198"/>
      <c r="D81" s="81">
        <v>0</v>
      </c>
      <c r="E81" s="120" t="s">
        <v>48</v>
      </c>
      <c r="F81" s="120" t="s">
        <v>48</v>
      </c>
      <c r="G81" s="120" t="s">
        <v>125</v>
      </c>
      <c r="H81" s="120" t="s">
        <v>125</v>
      </c>
      <c r="I81" s="120" t="s">
        <v>125</v>
      </c>
      <c r="J81" s="120" t="s">
        <v>125</v>
      </c>
      <c r="K81" s="81">
        <v>0</v>
      </c>
      <c r="L81" s="81">
        <v>0</v>
      </c>
      <c r="M81" s="81">
        <v>0</v>
      </c>
      <c r="N81" s="120" t="s">
        <v>125</v>
      </c>
      <c r="O81" s="120" t="s">
        <v>125</v>
      </c>
      <c r="P81" s="120" t="s">
        <v>125</v>
      </c>
      <c r="Q81" s="120" t="s">
        <v>125</v>
      </c>
      <c r="R81" s="120" t="s">
        <v>125</v>
      </c>
      <c r="S81" s="120" t="s">
        <v>125</v>
      </c>
      <c r="T81" s="120" t="s">
        <v>125</v>
      </c>
    </row>
    <row r="82" spans="1:20" ht="12" x14ac:dyDescent="0.2">
      <c r="A82" s="230" t="s">
        <v>95</v>
      </c>
      <c r="B82" s="231"/>
      <c r="C82" s="198"/>
      <c r="D82" s="81">
        <f>D81+D79+D77</f>
        <v>0</v>
      </c>
      <c r="E82" s="62" t="s">
        <v>22</v>
      </c>
      <c r="F82" s="62" t="s">
        <v>22</v>
      </c>
      <c r="G82" s="50" t="s">
        <v>125</v>
      </c>
      <c r="H82" s="50" t="s">
        <v>125</v>
      </c>
      <c r="I82" s="50" t="s">
        <v>125</v>
      </c>
      <c r="J82" s="50" t="s">
        <v>125</v>
      </c>
      <c r="K82" s="81">
        <f>K81+K79+K77</f>
        <v>0</v>
      </c>
      <c r="L82" s="81">
        <f>L81+L79+L77</f>
        <v>0</v>
      </c>
      <c r="M82" s="81">
        <f>M81+M79+M77</f>
        <v>0</v>
      </c>
      <c r="N82" s="143" t="s">
        <v>125</v>
      </c>
      <c r="O82" s="143" t="s">
        <v>125</v>
      </c>
      <c r="P82" s="143" t="s">
        <v>125</v>
      </c>
      <c r="Q82" s="143" t="s">
        <v>125</v>
      </c>
      <c r="R82" s="143" t="s">
        <v>125</v>
      </c>
      <c r="S82" s="143" t="s">
        <v>125</v>
      </c>
      <c r="T82" s="143" t="s">
        <v>125</v>
      </c>
    </row>
    <row r="83" spans="1:20" ht="12" x14ac:dyDescent="0.2">
      <c r="A83" s="228" t="s">
        <v>112</v>
      </c>
      <c r="B83" s="229"/>
      <c r="C83" s="123"/>
      <c r="D83" s="82">
        <f>D82</f>
        <v>0</v>
      </c>
      <c r="E83" s="82">
        <v>0</v>
      </c>
      <c r="F83" s="82">
        <f>D83</f>
        <v>0</v>
      </c>
      <c r="G83" s="82">
        <v>0</v>
      </c>
      <c r="H83" s="82">
        <v>0</v>
      </c>
      <c r="I83" s="82">
        <v>0</v>
      </c>
      <c r="J83" s="82">
        <v>0</v>
      </c>
      <c r="K83" s="82">
        <f t="shared" ref="K83:M83" si="13">K82</f>
        <v>0</v>
      </c>
      <c r="L83" s="82">
        <f t="shared" si="13"/>
        <v>0</v>
      </c>
      <c r="M83" s="82">
        <f t="shared" si="13"/>
        <v>0</v>
      </c>
      <c r="N83" s="64" t="s">
        <v>125</v>
      </c>
      <c r="O83" s="143" t="s">
        <v>125</v>
      </c>
      <c r="P83" s="143" t="s">
        <v>125</v>
      </c>
      <c r="Q83" s="143" t="s">
        <v>125</v>
      </c>
      <c r="R83" s="143" t="s">
        <v>125</v>
      </c>
      <c r="S83" s="143" t="s">
        <v>125</v>
      </c>
      <c r="T83" s="143" t="s">
        <v>125</v>
      </c>
    </row>
    <row r="84" spans="1:20" ht="12" x14ac:dyDescent="0.2">
      <c r="A84" s="155" t="s">
        <v>156</v>
      </c>
      <c r="B84" s="225" t="s">
        <v>155</v>
      </c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7"/>
    </row>
    <row r="85" spans="1:20" ht="12" x14ac:dyDescent="0.2">
      <c r="A85" s="50" t="s">
        <v>160</v>
      </c>
      <c r="B85" s="233" t="s">
        <v>168</v>
      </c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5"/>
    </row>
    <row r="86" spans="1:20" ht="12" x14ac:dyDescent="0.2">
      <c r="A86" s="51" t="s">
        <v>157</v>
      </c>
      <c r="B86" s="237" t="s">
        <v>68</v>
      </c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9"/>
    </row>
    <row r="87" spans="1:20" ht="12" x14ac:dyDescent="0.2">
      <c r="A87" s="230" t="s">
        <v>162</v>
      </c>
      <c r="B87" s="231"/>
      <c r="C87" s="198"/>
      <c r="D87" s="81">
        <v>0</v>
      </c>
      <c r="E87" s="62" t="s">
        <v>22</v>
      </c>
      <c r="F87" s="62" t="s">
        <v>22</v>
      </c>
      <c r="G87" s="64" t="s">
        <v>125</v>
      </c>
      <c r="H87" s="64" t="s">
        <v>125</v>
      </c>
      <c r="I87" s="64" t="s">
        <v>125</v>
      </c>
      <c r="J87" s="64" t="s">
        <v>125</v>
      </c>
      <c r="K87" s="64" t="s">
        <v>125</v>
      </c>
      <c r="L87" s="64" t="s">
        <v>125</v>
      </c>
      <c r="M87" s="64" t="s">
        <v>125</v>
      </c>
      <c r="N87" s="64" t="s">
        <v>125</v>
      </c>
      <c r="O87" s="64" t="s">
        <v>125</v>
      </c>
      <c r="P87" s="64" t="s">
        <v>125</v>
      </c>
      <c r="Q87" s="64" t="s">
        <v>125</v>
      </c>
      <c r="R87" s="64" t="s">
        <v>125</v>
      </c>
      <c r="S87" s="64" t="s">
        <v>125</v>
      </c>
      <c r="T87" s="64" t="s">
        <v>125</v>
      </c>
    </row>
    <row r="88" spans="1:20" ht="12.75" customHeight="1" x14ac:dyDescent="0.2">
      <c r="A88" s="156" t="s">
        <v>158</v>
      </c>
      <c r="B88" s="237" t="s">
        <v>161</v>
      </c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9"/>
    </row>
    <row r="89" spans="1:20" ht="15" customHeight="1" x14ac:dyDescent="0.2">
      <c r="A89" s="230" t="s">
        <v>163</v>
      </c>
      <c r="B89" s="231"/>
      <c r="C89" s="198"/>
      <c r="D89" s="81">
        <v>0</v>
      </c>
      <c r="E89" s="156" t="s">
        <v>22</v>
      </c>
      <c r="F89" s="156" t="s">
        <v>22</v>
      </c>
      <c r="G89" s="64" t="s">
        <v>125</v>
      </c>
      <c r="H89" s="64" t="s">
        <v>125</v>
      </c>
      <c r="I89" s="64" t="s">
        <v>125</v>
      </c>
      <c r="J89" s="64" t="s">
        <v>125</v>
      </c>
      <c r="K89" s="64" t="s">
        <v>125</v>
      </c>
      <c r="L89" s="64" t="s">
        <v>125</v>
      </c>
      <c r="M89" s="64" t="s">
        <v>125</v>
      </c>
      <c r="N89" s="64" t="s">
        <v>125</v>
      </c>
      <c r="O89" s="64" t="s">
        <v>125</v>
      </c>
      <c r="P89" s="64" t="s">
        <v>125</v>
      </c>
      <c r="Q89" s="64" t="s">
        <v>125</v>
      </c>
      <c r="R89" s="64" t="s">
        <v>125</v>
      </c>
      <c r="S89" s="64" t="s">
        <v>125</v>
      </c>
      <c r="T89" s="64" t="s">
        <v>125</v>
      </c>
    </row>
    <row r="90" spans="1:20" ht="12.75" customHeight="1" x14ac:dyDescent="0.2">
      <c r="A90" s="64" t="s">
        <v>159</v>
      </c>
      <c r="B90" s="230" t="s">
        <v>70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6"/>
    </row>
    <row r="91" spans="1:20" ht="13.5" customHeight="1" x14ac:dyDescent="0.2">
      <c r="A91" s="230" t="s">
        <v>164</v>
      </c>
      <c r="B91" s="231"/>
      <c r="C91" s="198"/>
      <c r="D91" s="81">
        <v>0</v>
      </c>
      <c r="E91" s="156" t="s">
        <v>48</v>
      </c>
      <c r="F91" s="156" t="s">
        <v>48</v>
      </c>
      <c r="G91" s="156" t="s">
        <v>125</v>
      </c>
      <c r="H91" s="156" t="s">
        <v>125</v>
      </c>
      <c r="I91" s="156" t="s">
        <v>125</v>
      </c>
      <c r="J91" s="156" t="s">
        <v>125</v>
      </c>
      <c r="K91" s="168" t="s">
        <v>125</v>
      </c>
      <c r="L91" s="156" t="s">
        <v>125</v>
      </c>
      <c r="M91" s="156" t="s">
        <v>125</v>
      </c>
      <c r="N91" s="156" t="s">
        <v>125</v>
      </c>
      <c r="O91" s="156" t="s">
        <v>125</v>
      </c>
      <c r="P91" s="156" t="s">
        <v>125</v>
      </c>
      <c r="Q91" s="156" t="s">
        <v>125</v>
      </c>
      <c r="R91" s="156" t="s">
        <v>125</v>
      </c>
      <c r="S91" s="156" t="s">
        <v>125</v>
      </c>
      <c r="T91" s="156" t="s">
        <v>125</v>
      </c>
    </row>
    <row r="92" spans="1:20" ht="14.25" customHeight="1" x14ac:dyDescent="0.2">
      <c r="A92" s="230" t="s">
        <v>165</v>
      </c>
      <c r="B92" s="231"/>
      <c r="C92" s="198"/>
      <c r="D92" s="81">
        <v>0</v>
      </c>
      <c r="E92" s="62" t="s">
        <v>22</v>
      </c>
      <c r="F92" s="62" t="s">
        <v>22</v>
      </c>
      <c r="G92" s="50" t="s">
        <v>125</v>
      </c>
      <c r="H92" s="50" t="s">
        <v>125</v>
      </c>
      <c r="I92" s="50" t="s">
        <v>125</v>
      </c>
      <c r="J92" s="50" t="s">
        <v>125</v>
      </c>
      <c r="K92" s="50" t="s">
        <v>125</v>
      </c>
      <c r="L92" s="50" t="s">
        <v>125</v>
      </c>
      <c r="M92" s="50" t="s">
        <v>125</v>
      </c>
      <c r="N92" s="156" t="s">
        <v>125</v>
      </c>
      <c r="O92" s="156" t="s">
        <v>125</v>
      </c>
      <c r="P92" s="156" t="s">
        <v>125</v>
      </c>
      <c r="Q92" s="156" t="s">
        <v>125</v>
      </c>
      <c r="R92" s="156" t="s">
        <v>125</v>
      </c>
      <c r="S92" s="156" t="s">
        <v>125</v>
      </c>
      <c r="T92" s="156" t="s">
        <v>125</v>
      </c>
    </row>
    <row r="93" spans="1:20" ht="12.75" customHeight="1" x14ac:dyDescent="0.2">
      <c r="A93" s="228" t="s">
        <v>166</v>
      </c>
      <c r="B93" s="229"/>
      <c r="C93" s="123"/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82">
        <v>0</v>
      </c>
      <c r="J93" s="82">
        <v>0</v>
      </c>
      <c r="K93" s="82">
        <v>0</v>
      </c>
      <c r="L93" s="82">
        <v>0</v>
      </c>
      <c r="M93" s="82">
        <v>0</v>
      </c>
      <c r="N93" s="64" t="s">
        <v>125</v>
      </c>
      <c r="O93" s="156" t="s">
        <v>125</v>
      </c>
      <c r="P93" s="156" t="s">
        <v>125</v>
      </c>
      <c r="Q93" s="156" t="s">
        <v>125</v>
      </c>
      <c r="R93" s="156" t="s">
        <v>125</v>
      </c>
      <c r="S93" s="156" t="s">
        <v>125</v>
      </c>
      <c r="T93" s="156" t="s">
        <v>125</v>
      </c>
    </row>
    <row r="94" spans="1:20" ht="14.25" customHeight="1" x14ac:dyDescent="0.2">
      <c r="A94" s="244" t="s">
        <v>32</v>
      </c>
      <c r="B94" s="245"/>
      <c r="C94" s="204"/>
      <c r="D94" s="83">
        <f t="shared" ref="D94:M94" si="14">D45+D62+D73+D83+D93</f>
        <v>26049.719999999998</v>
      </c>
      <c r="E94" s="83">
        <f t="shared" si="14"/>
        <v>20122.169999999998</v>
      </c>
      <c r="F94" s="83">
        <f t="shared" si="14"/>
        <v>5927.5499999999993</v>
      </c>
      <c r="G94" s="83">
        <f t="shared" si="14"/>
        <v>0</v>
      </c>
      <c r="H94" s="83">
        <f t="shared" si="14"/>
        <v>0</v>
      </c>
      <c r="I94" s="83">
        <f t="shared" si="14"/>
        <v>0</v>
      </c>
      <c r="J94" s="83">
        <f t="shared" si="14"/>
        <v>0</v>
      </c>
      <c r="K94" s="83">
        <f t="shared" si="14"/>
        <v>6144.45</v>
      </c>
      <c r="L94" s="83">
        <f t="shared" si="14"/>
        <v>19905.269999999997</v>
      </c>
      <c r="M94" s="83">
        <f t="shared" si="14"/>
        <v>26049.719999999998</v>
      </c>
      <c r="N94" s="68" t="s">
        <v>125</v>
      </c>
      <c r="O94" s="68" t="s">
        <v>125</v>
      </c>
      <c r="P94" s="68" t="s">
        <v>125</v>
      </c>
      <c r="Q94" s="68" t="s">
        <v>125</v>
      </c>
      <c r="R94" s="68" t="s">
        <v>125</v>
      </c>
      <c r="S94" s="68" t="s">
        <v>125</v>
      </c>
      <c r="T94" s="68" t="s">
        <v>125</v>
      </c>
    </row>
    <row r="95" spans="1:20" ht="18" customHeight="1" x14ac:dyDescent="0.2">
      <c r="A95" s="243"/>
      <c r="B95" s="243"/>
      <c r="C95" s="243"/>
      <c r="D95" s="243"/>
      <c r="E95" s="243"/>
      <c r="F95" s="243"/>
      <c r="G95" s="243"/>
      <c r="H95" s="158"/>
      <c r="I95" s="158"/>
      <c r="J95" s="158"/>
      <c r="K95" s="167"/>
      <c r="L95" s="158"/>
      <c r="M95" s="29"/>
      <c r="N95" s="29"/>
      <c r="O95" s="158"/>
      <c r="P95" s="158"/>
      <c r="Q95" s="158"/>
      <c r="R95" s="158"/>
      <c r="S95" s="158"/>
      <c r="T95" s="158"/>
    </row>
    <row r="96" spans="1:20" ht="14.25" customHeight="1" x14ac:dyDescent="0.2">
      <c r="A96" s="157"/>
      <c r="B96" s="30"/>
      <c r="C96" s="30"/>
      <c r="D96" s="157"/>
      <c r="E96" s="188"/>
      <c r="F96" s="157"/>
      <c r="G96" s="157"/>
      <c r="H96" s="158"/>
      <c r="I96" s="158"/>
      <c r="J96" s="158"/>
      <c r="K96" s="167"/>
      <c r="L96" s="158"/>
      <c r="M96" s="29"/>
      <c r="N96" s="29"/>
      <c r="O96" s="158"/>
      <c r="P96" s="158"/>
      <c r="Q96" s="158"/>
      <c r="R96" s="158"/>
      <c r="S96" s="114"/>
      <c r="T96" s="158"/>
    </row>
    <row r="97" spans="1:20" ht="15.75" customHeight="1" x14ac:dyDescent="0.2">
      <c r="A97" s="157"/>
      <c r="B97" s="30"/>
      <c r="C97" s="30"/>
      <c r="D97" s="157"/>
      <c r="E97" s="157"/>
      <c r="F97" s="157"/>
      <c r="G97" s="157"/>
      <c r="H97" s="158"/>
      <c r="I97" s="158"/>
      <c r="J97" s="158"/>
      <c r="K97" s="167"/>
      <c r="L97" s="158"/>
      <c r="M97" s="29"/>
      <c r="N97" s="29"/>
      <c r="O97" s="158"/>
      <c r="P97" s="158"/>
      <c r="Q97" s="158"/>
      <c r="R97" s="158"/>
      <c r="S97" s="158"/>
      <c r="T97" s="158"/>
    </row>
    <row r="98" spans="1:20" ht="17.25" customHeight="1" x14ac:dyDescent="0.2">
      <c r="A98" s="157"/>
      <c r="B98" s="30"/>
      <c r="C98" s="30"/>
      <c r="D98" s="157"/>
      <c r="E98" s="157"/>
      <c r="F98" s="157"/>
      <c r="G98" s="157"/>
      <c r="H98" s="158"/>
      <c r="I98" s="158"/>
      <c r="J98" s="158"/>
      <c r="K98" s="167"/>
      <c r="L98" s="158"/>
      <c r="M98" s="29"/>
      <c r="N98" s="29"/>
      <c r="O98" s="158"/>
      <c r="P98" s="158"/>
      <c r="Q98" s="158"/>
      <c r="R98" s="158"/>
      <c r="S98" s="158"/>
      <c r="T98" s="158"/>
    </row>
    <row r="99" spans="1:20" ht="13.5" customHeight="1" x14ac:dyDescent="0.2">
      <c r="A99" s="246" t="s">
        <v>204</v>
      </c>
      <c r="B99" s="246"/>
      <c r="C99" s="197"/>
      <c r="D99" s="248" t="s">
        <v>120</v>
      </c>
      <c r="E99" s="248"/>
      <c r="F99" s="248"/>
      <c r="G99" s="246" t="s">
        <v>205</v>
      </c>
      <c r="H99" s="246"/>
      <c r="I99" s="246"/>
      <c r="J99" s="246"/>
      <c r="K99" s="246"/>
      <c r="L99" s="158"/>
      <c r="M99" s="158"/>
      <c r="N99" s="158"/>
      <c r="O99" s="158"/>
      <c r="P99" s="158"/>
      <c r="Q99" s="158"/>
      <c r="R99" s="158"/>
      <c r="S99" s="158"/>
      <c r="T99" s="158"/>
    </row>
    <row r="100" spans="1:20" ht="15" customHeight="1" x14ac:dyDescent="0.2">
      <c r="A100" s="241" t="s">
        <v>97</v>
      </c>
      <c r="B100" s="241"/>
      <c r="C100" s="196"/>
      <c r="D100" s="242" t="s">
        <v>98</v>
      </c>
      <c r="E100" s="242"/>
      <c r="F100" s="242"/>
      <c r="G100" s="247" t="s">
        <v>109</v>
      </c>
      <c r="H100" s="247"/>
      <c r="I100" s="247"/>
      <c r="J100" s="247"/>
      <c r="K100" s="247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ht="18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M101" s="133"/>
    </row>
    <row r="102" spans="1:20" ht="15" customHeight="1" x14ac:dyDescent="0.2">
      <c r="N102" s="134" t="s">
        <v>136</v>
      </c>
    </row>
    <row r="103" spans="1:20" ht="14.25" customHeight="1" x14ac:dyDescent="0.2"/>
    <row r="104" spans="1:20" ht="16.5" customHeight="1" x14ac:dyDescent="0.2"/>
    <row r="105" spans="1:20" ht="14.25" customHeight="1" x14ac:dyDescent="0.2"/>
    <row r="106" spans="1:20" ht="15.75" customHeight="1" x14ac:dyDescent="0.2"/>
    <row r="107" spans="1:20" ht="15.75" customHeight="1" x14ac:dyDescent="0.2"/>
    <row r="108" spans="1:20" ht="12.75" customHeight="1" x14ac:dyDescent="0.2"/>
    <row r="109" spans="1:20" ht="12.75" customHeight="1" x14ac:dyDescent="0.2"/>
    <row r="110" spans="1:20" ht="12.75" customHeight="1" x14ac:dyDescent="0.2"/>
    <row r="111" spans="1:20" ht="12.75" customHeight="1" x14ac:dyDescent="0.2"/>
    <row r="112" spans="1:20" ht="12.75" customHeight="1" x14ac:dyDescent="0.2"/>
    <row r="113" spans="21:22" ht="12.75" customHeight="1" x14ac:dyDescent="0.2"/>
    <row r="114" spans="21:22" ht="12.75" customHeight="1" x14ac:dyDescent="0.2"/>
    <row r="115" spans="21:22" ht="12.75" customHeight="1" x14ac:dyDescent="0.2"/>
    <row r="116" spans="21:22" ht="12.75" customHeight="1" x14ac:dyDescent="0.2"/>
    <row r="117" spans="21:22" ht="12.75" customHeight="1" x14ac:dyDescent="0.2"/>
    <row r="118" spans="21:22" ht="12.75" customHeight="1" x14ac:dyDescent="0.2"/>
    <row r="119" spans="21:22" ht="12.75" customHeight="1" x14ac:dyDescent="0.2"/>
    <row r="120" spans="21:22" ht="12.75" customHeight="1" x14ac:dyDescent="0.2"/>
    <row r="121" spans="21:22" ht="12.75" customHeight="1" x14ac:dyDescent="0.2"/>
    <row r="122" spans="21:22" ht="15.75" customHeight="1" x14ac:dyDescent="0.2"/>
    <row r="123" spans="21:22" ht="12.95" customHeight="1" x14ac:dyDescent="0.2"/>
    <row r="124" spans="21:22" ht="10.5" customHeight="1" x14ac:dyDescent="0.2"/>
    <row r="125" spans="21:22" ht="12.95" customHeight="1" x14ac:dyDescent="0.2"/>
    <row r="126" spans="21:22" ht="11.25" customHeight="1" x14ac:dyDescent="0.2"/>
    <row r="127" spans="21:22" ht="11.25" customHeight="1" x14ac:dyDescent="0.2"/>
    <row r="128" spans="21:22" ht="9.75" customHeight="1" x14ac:dyDescent="0.2">
      <c r="U128" s="35"/>
      <c r="V128" s="35"/>
    </row>
    <row r="129" ht="23.25" customHeight="1" x14ac:dyDescent="0.2"/>
  </sheetData>
  <mergeCells count="94">
    <mergeCell ref="A73:B73"/>
    <mergeCell ref="A45:B45"/>
    <mergeCell ref="B48:T48"/>
    <mergeCell ref="A61:B61"/>
    <mergeCell ref="B56:T56"/>
    <mergeCell ref="B70:T70"/>
    <mergeCell ref="A71:B71"/>
    <mergeCell ref="A69:B69"/>
    <mergeCell ref="B68:T68"/>
    <mergeCell ref="A55:B55"/>
    <mergeCell ref="A57:B57"/>
    <mergeCell ref="A67:B67"/>
    <mergeCell ref="B64:T64"/>
    <mergeCell ref="B65:T65"/>
    <mergeCell ref="B58:T58"/>
    <mergeCell ref="A60:B60"/>
    <mergeCell ref="B3:D3"/>
    <mergeCell ref="B7:D8"/>
    <mergeCell ref="A72:B72"/>
    <mergeCell ref="B63:T63"/>
    <mergeCell ref="A62:B62"/>
    <mergeCell ref="B20:T20"/>
    <mergeCell ref="S15:S18"/>
    <mergeCell ref="A14:T14"/>
    <mergeCell ref="T15:T18"/>
    <mergeCell ref="H17:I17"/>
    <mergeCell ref="L16:L18"/>
    <mergeCell ref="G17:G18"/>
    <mergeCell ref="N16:O17"/>
    <mergeCell ref="M6:Q6"/>
    <mergeCell ref="P7:Q7"/>
    <mergeCell ref="A11:T11"/>
    <mergeCell ref="D5:E5"/>
    <mergeCell ref="B6:E6"/>
    <mergeCell ref="F17:F18"/>
    <mergeCell ref="P15:P18"/>
    <mergeCell ref="D16:D18"/>
    <mergeCell ref="Q15:Q18"/>
    <mergeCell ref="M7:N7"/>
    <mergeCell ref="C15:C18"/>
    <mergeCell ref="B21:T21"/>
    <mergeCell ref="B22:T22"/>
    <mergeCell ref="J17:J18"/>
    <mergeCell ref="E17:E18"/>
    <mergeCell ref="A28:B28"/>
    <mergeCell ref="B46:T46"/>
    <mergeCell ref="B47:T47"/>
    <mergeCell ref="B29:T29"/>
    <mergeCell ref="B27:T27"/>
    <mergeCell ref="A26:B26"/>
    <mergeCell ref="A43:B43"/>
    <mergeCell ref="A44:B44"/>
    <mergeCell ref="M2:O2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M3:Q3"/>
    <mergeCell ref="A91:B91"/>
    <mergeCell ref="A92:B92"/>
    <mergeCell ref="A93:B93"/>
    <mergeCell ref="A100:B100"/>
    <mergeCell ref="D100:F100"/>
    <mergeCell ref="A95:G95"/>
    <mergeCell ref="A94:B94"/>
    <mergeCell ref="G99:K99"/>
    <mergeCell ref="G100:K100"/>
    <mergeCell ref="A99:B99"/>
    <mergeCell ref="D99:F99"/>
    <mergeCell ref="B86:T86"/>
    <mergeCell ref="A87:B87"/>
    <mergeCell ref="B88:T88"/>
    <mergeCell ref="A89:B89"/>
    <mergeCell ref="B90:T90"/>
    <mergeCell ref="B84:T84"/>
    <mergeCell ref="B85:T85"/>
    <mergeCell ref="A79:B79"/>
    <mergeCell ref="B76:T76"/>
    <mergeCell ref="B74:T74"/>
    <mergeCell ref="A83:B83"/>
    <mergeCell ref="A77:B77"/>
    <mergeCell ref="B78:T78"/>
    <mergeCell ref="A81:B81"/>
    <mergeCell ref="A82:B82"/>
    <mergeCell ref="B75:T75"/>
    <mergeCell ref="B80:T80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5" fitToHeight="2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7"/>
  <sheetViews>
    <sheetView zoomScaleNormal="100" zoomScaleSheetLayoutView="82" workbookViewId="0">
      <selection activeCell="E81" sqref="E81"/>
    </sheetView>
  </sheetViews>
  <sheetFormatPr defaultRowHeight="12.75" x14ac:dyDescent="0.2"/>
  <cols>
    <col min="1" max="1" width="9.42578125" style="20" customWidth="1"/>
    <col min="2" max="2" width="37.5703125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2"/>
      <c r="D1" s="32"/>
      <c r="E1" s="52"/>
      <c r="F1" s="52"/>
      <c r="O1" s="37"/>
      <c r="P1" s="39"/>
      <c r="Q1" s="39"/>
      <c r="R1" s="39"/>
      <c r="S1" s="39"/>
      <c r="T1" s="39"/>
      <c r="U1" s="39"/>
      <c r="V1" s="39"/>
      <c r="W1" s="39"/>
      <c r="X1" s="39"/>
    </row>
    <row r="2" spans="1:24" ht="14.25" customHeight="1" x14ac:dyDescent="0.3">
      <c r="B2" s="327" t="s">
        <v>60</v>
      </c>
      <c r="C2" s="327"/>
      <c r="D2" s="109"/>
      <c r="E2" s="109"/>
      <c r="F2" s="52"/>
      <c r="N2" s="179"/>
      <c r="O2" s="107"/>
      <c r="P2" s="179"/>
      <c r="Q2" s="179"/>
      <c r="R2" s="174"/>
      <c r="S2" s="322" t="s">
        <v>63</v>
      </c>
      <c r="T2" s="322"/>
      <c r="U2" s="322"/>
      <c r="V2" s="322"/>
      <c r="W2" s="39"/>
      <c r="X2" s="39"/>
    </row>
    <row r="3" spans="1:24" ht="14.25" customHeight="1" x14ac:dyDescent="0.3">
      <c r="B3" s="333" t="s">
        <v>122</v>
      </c>
      <c r="C3" s="333"/>
      <c r="D3" s="333"/>
      <c r="E3" s="210"/>
      <c r="F3" s="52"/>
      <c r="N3" s="106"/>
      <c r="O3" s="106"/>
      <c r="P3" s="106"/>
      <c r="Q3" s="106"/>
      <c r="R3" s="106"/>
      <c r="S3" s="324" t="s">
        <v>123</v>
      </c>
      <c r="T3" s="324"/>
      <c r="U3" s="324"/>
      <c r="V3" s="324"/>
      <c r="W3" s="324"/>
      <c r="X3" s="39"/>
    </row>
    <row r="4" spans="1:24" ht="14.25" customHeight="1" x14ac:dyDescent="0.3">
      <c r="B4" s="325" t="s">
        <v>99</v>
      </c>
      <c r="C4" s="325"/>
      <c r="D4" s="325"/>
      <c r="E4" s="325"/>
      <c r="F4" s="52"/>
      <c r="N4" s="99"/>
      <c r="O4" s="108"/>
      <c r="P4" s="99"/>
      <c r="Q4" s="99"/>
      <c r="R4" s="174"/>
      <c r="S4" s="323" t="s">
        <v>64</v>
      </c>
      <c r="T4" s="323"/>
      <c r="U4" s="323"/>
      <c r="V4" s="323"/>
      <c r="W4" s="39"/>
      <c r="X4" s="39"/>
    </row>
    <row r="5" spans="1:24" ht="14.25" customHeight="1" x14ac:dyDescent="0.3">
      <c r="B5" s="41"/>
      <c r="C5" s="41"/>
      <c r="D5" s="327"/>
      <c r="E5" s="327"/>
      <c r="F5" s="52"/>
      <c r="N5" s="35"/>
      <c r="O5" s="35"/>
      <c r="P5" s="35"/>
      <c r="Q5" s="35"/>
      <c r="R5" s="174"/>
      <c r="S5" s="35"/>
      <c r="T5" s="35"/>
      <c r="U5" s="35"/>
      <c r="V5" s="35"/>
      <c r="W5" s="39"/>
      <c r="X5" s="39"/>
    </row>
    <row r="6" spans="1:24" ht="17.25" customHeight="1" x14ac:dyDescent="0.3">
      <c r="B6" s="326" t="s">
        <v>100</v>
      </c>
      <c r="C6" s="326"/>
      <c r="D6" s="326"/>
      <c r="E6" s="326"/>
      <c r="F6" s="52"/>
      <c r="N6" s="106"/>
      <c r="O6" s="106"/>
      <c r="P6" s="106"/>
      <c r="Q6" s="106"/>
      <c r="R6" s="106"/>
      <c r="S6" s="106" t="s">
        <v>206</v>
      </c>
      <c r="T6" s="106"/>
      <c r="U6" s="106"/>
      <c r="V6" s="106"/>
      <c r="W6" s="39"/>
      <c r="X6" s="39"/>
    </row>
    <row r="7" spans="1:24" ht="33" customHeight="1" x14ac:dyDescent="0.3">
      <c r="B7" s="332" t="s">
        <v>250</v>
      </c>
      <c r="C7" s="332"/>
      <c r="D7" s="332"/>
      <c r="E7" s="209"/>
      <c r="F7" s="52"/>
      <c r="N7" s="180"/>
      <c r="O7" s="96"/>
      <c r="P7" s="184"/>
      <c r="Q7" s="184"/>
      <c r="S7" s="180" t="s">
        <v>2</v>
      </c>
      <c r="T7" s="96"/>
      <c r="U7" s="96" t="s">
        <v>65</v>
      </c>
      <c r="V7" s="96"/>
      <c r="W7" s="39"/>
      <c r="X7" s="39"/>
    </row>
    <row r="8" spans="1:24" ht="24" customHeight="1" x14ac:dyDescent="0.3">
      <c r="B8" s="97" t="s">
        <v>202</v>
      </c>
      <c r="C8" s="32"/>
      <c r="D8" s="32"/>
      <c r="E8" s="52"/>
      <c r="F8" s="52"/>
      <c r="N8" s="181"/>
      <c r="O8" s="109"/>
      <c r="P8" s="181"/>
      <c r="Q8" s="181"/>
      <c r="R8" s="181"/>
      <c r="S8" s="326" t="s">
        <v>66</v>
      </c>
      <c r="T8" s="326"/>
      <c r="U8" s="326"/>
      <c r="V8" s="326"/>
      <c r="W8" s="326"/>
      <c r="X8" s="39"/>
    </row>
    <row r="9" spans="1:24" ht="22.5" customHeight="1" x14ac:dyDescent="0.3">
      <c r="B9" s="42" t="s">
        <v>62</v>
      </c>
      <c r="C9" s="32"/>
      <c r="D9" s="32"/>
      <c r="E9" s="52"/>
      <c r="F9" s="52"/>
      <c r="N9" s="101"/>
      <c r="O9" s="43"/>
      <c r="P9" s="43"/>
      <c r="Q9" s="43"/>
      <c r="R9" s="174"/>
      <c r="S9" s="101" t="s">
        <v>62</v>
      </c>
      <c r="T9" s="43"/>
      <c r="U9" s="43"/>
      <c r="V9" s="43"/>
      <c r="W9" s="39"/>
      <c r="X9" s="39"/>
    </row>
    <row r="10" spans="1:24" ht="21" customHeight="1" x14ac:dyDescent="0.3">
      <c r="C10" s="32"/>
      <c r="D10" s="32"/>
      <c r="E10" s="52"/>
      <c r="F10" s="52"/>
      <c r="O10" s="37"/>
      <c r="P10" s="39"/>
      <c r="Q10" s="39"/>
      <c r="R10" s="39"/>
      <c r="S10" s="39"/>
      <c r="T10" s="39"/>
      <c r="U10" s="39"/>
      <c r="V10" s="39"/>
      <c r="W10" s="39"/>
      <c r="X10" s="39"/>
    </row>
    <row r="11" spans="1:24" ht="18" customHeight="1" x14ac:dyDescent="0.2">
      <c r="A11" s="328" t="s">
        <v>170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</row>
    <row r="12" spans="1:24" ht="18" customHeight="1" x14ac:dyDescent="0.3">
      <c r="A12" s="282" t="s">
        <v>169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</row>
    <row r="13" spans="1:24" ht="23.25" customHeight="1" x14ac:dyDescent="0.3">
      <c r="A13" s="329" t="s">
        <v>118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</row>
    <row r="14" spans="1:24" ht="22.5" customHeight="1" x14ac:dyDescent="0.2">
      <c r="A14" s="330" t="s">
        <v>152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</row>
    <row r="15" spans="1:24" ht="42.75" customHeight="1" x14ac:dyDescent="0.2">
      <c r="A15" s="311" t="s">
        <v>0</v>
      </c>
      <c r="B15" s="311" t="s">
        <v>1</v>
      </c>
      <c r="C15" s="308" t="s">
        <v>41</v>
      </c>
      <c r="D15" s="318" t="s">
        <v>104</v>
      </c>
      <c r="E15" s="320"/>
      <c r="F15" s="320"/>
      <c r="G15" s="320"/>
      <c r="H15" s="320"/>
      <c r="I15" s="320"/>
      <c r="J15" s="319"/>
      <c r="K15" s="315" t="s">
        <v>173</v>
      </c>
      <c r="L15" s="315" t="s">
        <v>174</v>
      </c>
      <c r="M15" s="308" t="s">
        <v>175</v>
      </c>
      <c r="N15" s="314" t="s">
        <v>105</v>
      </c>
      <c r="O15" s="314"/>
      <c r="P15" s="314" t="s">
        <v>106</v>
      </c>
      <c r="Q15" s="314"/>
      <c r="R15" s="314"/>
      <c r="S15" s="314"/>
      <c r="T15" s="308" t="s">
        <v>49</v>
      </c>
      <c r="U15" s="308" t="s">
        <v>36</v>
      </c>
      <c r="V15" s="308" t="s">
        <v>114</v>
      </c>
      <c r="W15" s="308" t="s">
        <v>110</v>
      </c>
      <c r="X15" s="308" t="s">
        <v>107</v>
      </c>
    </row>
    <row r="16" spans="1:24" ht="15.75" customHeight="1" x14ac:dyDescent="0.2">
      <c r="A16" s="312"/>
      <c r="B16" s="312"/>
      <c r="C16" s="309"/>
      <c r="D16" s="308" t="s">
        <v>30</v>
      </c>
      <c r="E16" s="331" t="s">
        <v>103</v>
      </c>
      <c r="F16" s="331"/>
      <c r="G16" s="331"/>
      <c r="H16" s="331"/>
      <c r="I16" s="331"/>
      <c r="J16" s="331"/>
      <c r="K16" s="316"/>
      <c r="L16" s="316"/>
      <c r="M16" s="309"/>
      <c r="N16" s="308" t="s">
        <v>178</v>
      </c>
      <c r="O16" s="308" t="s">
        <v>140</v>
      </c>
      <c r="P16" s="311" t="s">
        <v>3</v>
      </c>
      <c r="Q16" s="311" t="s">
        <v>4</v>
      </c>
      <c r="R16" s="311" t="s">
        <v>5</v>
      </c>
      <c r="S16" s="311" t="s">
        <v>6</v>
      </c>
      <c r="T16" s="309"/>
      <c r="U16" s="309"/>
      <c r="V16" s="309"/>
      <c r="W16" s="309"/>
      <c r="X16" s="309"/>
    </row>
    <row r="17" spans="1:31" ht="51" customHeight="1" x14ac:dyDescent="0.2">
      <c r="A17" s="312"/>
      <c r="B17" s="312"/>
      <c r="C17" s="309"/>
      <c r="D17" s="309"/>
      <c r="E17" s="321" t="s">
        <v>28</v>
      </c>
      <c r="F17" s="321" t="s">
        <v>25</v>
      </c>
      <c r="G17" s="321" t="s">
        <v>171</v>
      </c>
      <c r="H17" s="321" t="s">
        <v>172</v>
      </c>
      <c r="I17" s="318" t="s">
        <v>101</v>
      </c>
      <c r="J17" s="319"/>
      <c r="K17" s="316"/>
      <c r="L17" s="316"/>
      <c r="M17" s="309"/>
      <c r="N17" s="309"/>
      <c r="O17" s="309"/>
      <c r="P17" s="312"/>
      <c r="Q17" s="312"/>
      <c r="R17" s="312"/>
      <c r="S17" s="312"/>
      <c r="T17" s="309"/>
      <c r="U17" s="309"/>
      <c r="V17" s="309"/>
      <c r="W17" s="309"/>
      <c r="X17" s="309"/>
      <c r="Y17" s="17"/>
      <c r="AD17" s="15"/>
      <c r="AE17" s="15"/>
    </row>
    <row r="18" spans="1:31" ht="107.25" customHeight="1" x14ac:dyDescent="0.2">
      <c r="A18" s="313"/>
      <c r="B18" s="313"/>
      <c r="C18" s="310"/>
      <c r="D18" s="310"/>
      <c r="E18" s="321"/>
      <c r="F18" s="321"/>
      <c r="G18" s="321"/>
      <c r="H18" s="321"/>
      <c r="I18" s="165" t="s">
        <v>26</v>
      </c>
      <c r="J18" s="165" t="s">
        <v>27</v>
      </c>
      <c r="K18" s="317"/>
      <c r="L18" s="317"/>
      <c r="M18" s="310"/>
      <c r="N18" s="310"/>
      <c r="O18" s="310"/>
      <c r="P18" s="313"/>
      <c r="Q18" s="313"/>
      <c r="R18" s="313"/>
      <c r="S18" s="313"/>
      <c r="T18" s="310"/>
      <c r="U18" s="310"/>
      <c r="V18" s="310"/>
      <c r="W18" s="310"/>
      <c r="X18" s="310"/>
      <c r="Y18" s="17"/>
      <c r="Z18" s="307"/>
      <c r="AA18" s="307"/>
      <c r="AB18" s="307"/>
      <c r="AC18" s="307"/>
      <c r="AD18" s="307"/>
      <c r="AE18" s="15"/>
    </row>
    <row r="19" spans="1:31" s="20" customFormat="1" ht="13.5" customHeight="1" x14ac:dyDescent="0.2">
      <c r="A19" s="127">
        <v>1</v>
      </c>
      <c r="B19" s="127">
        <v>2</v>
      </c>
      <c r="C19" s="127">
        <v>3</v>
      </c>
      <c r="D19" s="127">
        <v>4</v>
      </c>
      <c r="E19" s="127">
        <v>5</v>
      </c>
      <c r="F19" s="127">
        <v>6</v>
      </c>
      <c r="G19" s="53">
        <v>7</v>
      </c>
      <c r="H19" s="127">
        <v>8</v>
      </c>
      <c r="I19" s="127">
        <v>9</v>
      </c>
      <c r="J19" s="127">
        <v>10</v>
      </c>
      <c r="K19" s="1">
        <v>11</v>
      </c>
      <c r="L19" s="1">
        <v>12</v>
      </c>
      <c r="M19" s="1">
        <v>13</v>
      </c>
      <c r="N19" s="170">
        <v>14</v>
      </c>
      <c r="O19" s="126">
        <v>15</v>
      </c>
      <c r="P19" s="177">
        <v>16</v>
      </c>
      <c r="Q19" s="177">
        <v>17</v>
      </c>
      <c r="R19" s="177">
        <v>18</v>
      </c>
      <c r="S19" s="177">
        <v>19</v>
      </c>
      <c r="T19" s="126">
        <v>20</v>
      </c>
      <c r="U19" s="126">
        <v>21</v>
      </c>
      <c r="V19" s="126">
        <v>22</v>
      </c>
      <c r="W19" s="126">
        <v>23</v>
      </c>
      <c r="X19" s="126">
        <v>24</v>
      </c>
      <c r="Y19" s="18"/>
      <c r="Z19" s="307"/>
      <c r="AA19" s="307"/>
      <c r="AB19" s="307"/>
      <c r="AC19" s="307"/>
      <c r="AD19" s="307"/>
      <c r="AE19" s="19"/>
    </row>
    <row r="20" spans="1:31" x14ac:dyDescent="0.2">
      <c r="A20" s="127" t="s">
        <v>134</v>
      </c>
      <c r="B20" s="293" t="s">
        <v>189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5"/>
      <c r="Y20" s="21"/>
      <c r="Z20" s="307"/>
      <c r="AA20" s="307"/>
      <c r="AB20" s="307"/>
      <c r="AC20" s="307"/>
      <c r="AD20" s="307"/>
      <c r="AE20" s="15"/>
    </row>
    <row r="21" spans="1:31" x14ac:dyDescent="0.2">
      <c r="A21" s="75" t="s">
        <v>7</v>
      </c>
      <c r="B21" s="290" t="s">
        <v>176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2"/>
      <c r="Y21" s="22"/>
      <c r="Z21" s="307"/>
      <c r="AA21" s="307"/>
      <c r="AB21" s="307"/>
      <c r="AC21" s="307"/>
      <c r="AD21" s="307"/>
      <c r="AE21" s="15"/>
    </row>
    <row r="22" spans="1:31" x14ac:dyDescent="0.2">
      <c r="A22" s="130" t="s">
        <v>8</v>
      </c>
      <c r="B22" s="287" t="s">
        <v>68</v>
      </c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9"/>
      <c r="Y22" s="22"/>
      <c r="Z22" s="25"/>
      <c r="AA22" s="25"/>
      <c r="AD22" s="15"/>
      <c r="AE22" s="15"/>
    </row>
    <row r="23" spans="1:31" ht="25.5" x14ac:dyDescent="0.2">
      <c r="A23" s="130" t="str">
        <f>'4'!A23</f>
        <v>1.1.1.1</v>
      </c>
      <c r="B23" s="187" t="str">
        <f>'4'!B23</f>
        <v>Заміна пластинчастих теплообмінників на котельні на вул. Вороніхіна, 15б</v>
      </c>
      <c r="C23" s="73" t="str">
        <f>'4'!C23</f>
        <v>1 шт</v>
      </c>
      <c r="D23" s="86">
        <f>'4'!D23</f>
        <v>171.78</v>
      </c>
      <c r="E23" s="222" t="s">
        <v>22</v>
      </c>
      <c r="F23" s="222" t="s">
        <v>22</v>
      </c>
      <c r="G23" s="222" t="s">
        <v>22</v>
      </c>
      <c r="H23" s="222" t="s">
        <v>22</v>
      </c>
      <c r="I23" s="222" t="s">
        <v>22</v>
      </c>
      <c r="J23" s="222" t="s">
        <v>22</v>
      </c>
      <c r="K23" s="222" t="s">
        <v>22</v>
      </c>
      <c r="L23" s="222" t="s">
        <v>22</v>
      </c>
      <c r="M23" s="222" t="s">
        <v>22</v>
      </c>
      <c r="N23" s="86">
        <f>D23</f>
        <v>171.78</v>
      </c>
      <c r="O23" s="87">
        <v>0</v>
      </c>
      <c r="P23" s="87">
        <v>0</v>
      </c>
      <c r="Q23" s="86">
        <f>D23</f>
        <v>171.78</v>
      </c>
      <c r="R23" s="87">
        <v>0</v>
      </c>
      <c r="S23" s="87">
        <v>0</v>
      </c>
      <c r="T23" s="93" t="s">
        <v>125</v>
      </c>
      <c r="U23" s="222" t="s">
        <v>125</v>
      </c>
      <c r="V23" s="84" t="s">
        <v>125</v>
      </c>
      <c r="W23" s="84" t="s">
        <v>125</v>
      </c>
      <c r="X23" s="221" t="s">
        <v>125</v>
      </c>
      <c r="Y23" s="25"/>
      <c r="Z23" s="25"/>
      <c r="AA23" s="25"/>
      <c r="AD23" s="15"/>
      <c r="AE23" s="15"/>
    </row>
    <row r="24" spans="1:31" ht="51" x14ac:dyDescent="0.2">
      <c r="A24" s="130" t="str">
        <f>'4'!A24</f>
        <v>1.1.1.2</v>
      </c>
      <c r="B24" s="187" t="str">
        <f>'4'!B24</f>
        <v>Встановлення шаф керування в комплекті з перетворювачами частоти та перетворювачами тиску на котельнях ДКП "Луцьктепло"</v>
      </c>
      <c r="C24" s="73" t="str">
        <f>'4'!C24</f>
        <v>45 шт</v>
      </c>
      <c r="D24" s="86">
        <f>'4'!D24</f>
        <v>4499.7</v>
      </c>
      <c r="E24" s="222" t="s">
        <v>22</v>
      </c>
      <c r="F24" s="222" t="s">
        <v>22</v>
      </c>
      <c r="G24" s="222" t="s">
        <v>22</v>
      </c>
      <c r="H24" s="222" t="s">
        <v>22</v>
      </c>
      <c r="I24" s="222" t="s">
        <v>22</v>
      </c>
      <c r="J24" s="222" t="s">
        <v>22</v>
      </c>
      <c r="K24" s="222" t="s">
        <v>22</v>
      </c>
      <c r="L24" s="222" t="s">
        <v>22</v>
      </c>
      <c r="M24" s="222" t="s">
        <v>22</v>
      </c>
      <c r="N24" s="87">
        <v>0</v>
      </c>
      <c r="O24" s="86">
        <f>D24</f>
        <v>4499.7</v>
      </c>
      <c r="P24" s="87">
        <v>0</v>
      </c>
      <c r="Q24" s="86">
        <f t="shared" ref="Q24:Q25" si="0">D24</f>
        <v>4499.7</v>
      </c>
      <c r="R24" s="87">
        <v>0</v>
      </c>
      <c r="S24" s="87">
        <v>0</v>
      </c>
      <c r="T24" s="93" t="s">
        <v>125</v>
      </c>
      <c r="U24" s="222" t="s">
        <v>125</v>
      </c>
      <c r="V24" s="84" t="s">
        <v>125</v>
      </c>
      <c r="W24" s="84" t="s">
        <v>125</v>
      </c>
      <c r="X24" s="221" t="s">
        <v>125</v>
      </c>
      <c r="Y24" s="25"/>
      <c r="Z24" s="25"/>
      <c r="AA24" s="25"/>
      <c r="AD24" s="15"/>
      <c r="AE24" s="15"/>
    </row>
    <row r="25" spans="1:31" ht="51" x14ac:dyDescent="0.2">
      <c r="A25" s="130" t="str">
        <f>'4'!A25</f>
        <v>1.1.1.3</v>
      </c>
      <c r="B25" s="187" t="str">
        <f>'4'!B25</f>
        <v>Встановлення шаф керування в комплекті з перетворювачами частоти та перетворювачами тиску на котельнях ДКП "Луцьктепло"</v>
      </c>
      <c r="C25" s="73" t="str">
        <f>'4'!C25</f>
        <v>10 шт</v>
      </c>
      <c r="D25" s="86">
        <f>'4'!D25</f>
        <v>3974.8</v>
      </c>
      <c r="E25" s="222" t="s">
        <v>22</v>
      </c>
      <c r="F25" s="222" t="s">
        <v>22</v>
      </c>
      <c r="G25" s="222" t="s">
        <v>22</v>
      </c>
      <c r="H25" s="222" t="s">
        <v>22</v>
      </c>
      <c r="I25" s="222" t="s">
        <v>22</v>
      </c>
      <c r="J25" s="222" t="s">
        <v>22</v>
      </c>
      <c r="K25" s="222" t="s">
        <v>22</v>
      </c>
      <c r="L25" s="222" t="s">
        <v>22</v>
      </c>
      <c r="M25" s="222" t="s">
        <v>22</v>
      </c>
      <c r="N25" s="87">
        <v>0</v>
      </c>
      <c r="O25" s="86">
        <f>D25</f>
        <v>3974.8</v>
      </c>
      <c r="P25" s="87">
        <v>0</v>
      </c>
      <c r="Q25" s="86">
        <f t="shared" si="0"/>
        <v>3974.8</v>
      </c>
      <c r="R25" s="87">
        <v>0</v>
      </c>
      <c r="S25" s="87">
        <v>0</v>
      </c>
      <c r="T25" s="93" t="s">
        <v>125</v>
      </c>
      <c r="U25" s="222" t="s">
        <v>125</v>
      </c>
      <c r="V25" s="84" t="s">
        <v>125</v>
      </c>
      <c r="W25" s="84" t="s">
        <v>125</v>
      </c>
      <c r="X25" s="221" t="s">
        <v>125</v>
      </c>
      <c r="Y25" s="25"/>
      <c r="Z25" s="25"/>
      <c r="AA25" s="25"/>
      <c r="AD25" s="15"/>
      <c r="AE25" s="15"/>
    </row>
    <row r="26" spans="1:31" x14ac:dyDescent="0.2">
      <c r="A26" s="284" t="s">
        <v>67</v>
      </c>
      <c r="B26" s="285"/>
      <c r="C26" s="286"/>
      <c r="D26" s="84">
        <f>SUM(D23:D25)</f>
        <v>8646.2799999999988</v>
      </c>
      <c r="E26" s="84" t="s">
        <v>48</v>
      </c>
      <c r="F26" s="87" t="s">
        <v>48</v>
      </c>
      <c r="G26" s="74" t="s">
        <v>125</v>
      </c>
      <c r="H26" s="74" t="s">
        <v>125</v>
      </c>
      <c r="I26" s="74" t="s">
        <v>125</v>
      </c>
      <c r="J26" s="104" t="s">
        <v>125</v>
      </c>
      <c r="K26" s="74" t="s">
        <v>125</v>
      </c>
      <c r="L26" s="74" t="s">
        <v>125</v>
      </c>
      <c r="M26" s="84" t="s">
        <v>125</v>
      </c>
      <c r="N26" s="84">
        <f>SUM(N23:N25)</f>
        <v>171.78</v>
      </c>
      <c r="O26" s="84">
        <f t="shared" ref="O26:S26" si="1">SUM(O23:O25)</f>
        <v>8474.5</v>
      </c>
      <c r="P26" s="84">
        <f t="shared" si="1"/>
        <v>0</v>
      </c>
      <c r="Q26" s="84">
        <f t="shared" si="1"/>
        <v>8646.2799999999988</v>
      </c>
      <c r="R26" s="84">
        <f t="shared" si="1"/>
        <v>0</v>
      </c>
      <c r="S26" s="84">
        <f t="shared" si="1"/>
        <v>0</v>
      </c>
      <c r="T26" s="93" t="s">
        <v>125</v>
      </c>
      <c r="U26" s="125" t="s">
        <v>125</v>
      </c>
      <c r="V26" s="84" t="s">
        <v>125</v>
      </c>
      <c r="W26" s="84" t="s">
        <v>125</v>
      </c>
      <c r="X26" s="122" t="s">
        <v>125</v>
      </c>
      <c r="Y26" s="19"/>
      <c r="Z26" s="19"/>
      <c r="AA26" s="19"/>
    </row>
    <row r="27" spans="1:31" x14ac:dyDescent="0.2">
      <c r="A27" s="125" t="s">
        <v>47</v>
      </c>
      <c r="B27" s="287" t="s">
        <v>181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9"/>
      <c r="Y27" s="24"/>
      <c r="Z27" s="24"/>
      <c r="AA27" s="24"/>
    </row>
    <row r="28" spans="1:31" x14ac:dyDescent="0.2">
      <c r="A28" s="284" t="s">
        <v>71</v>
      </c>
      <c r="B28" s="285"/>
      <c r="C28" s="286"/>
      <c r="D28" s="87">
        <v>0</v>
      </c>
      <c r="E28" s="87" t="str">
        <f>'4'!E28</f>
        <v>х </v>
      </c>
      <c r="F28" s="87" t="str">
        <f>'4'!F28</f>
        <v>х </v>
      </c>
      <c r="G28" s="87" t="str">
        <f>'4'!G28</f>
        <v>-</v>
      </c>
      <c r="H28" s="87" t="str">
        <f>'4'!H28</f>
        <v>-</v>
      </c>
      <c r="I28" s="87" t="str">
        <f>'4'!I28</f>
        <v>-</v>
      </c>
      <c r="J28" s="87" t="str">
        <f>'4'!J28</f>
        <v>-</v>
      </c>
      <c r="K28" s="125" t="s">
        <v>125</v>
      </c>
      <c r="L28" s="125" t="s">
        <v>125</v>
      </c>
      <c r="M28" s="87" t="s">
        <v>125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  <c r="S28" s="87">
        <v>0</v>
      </c>
      <c r="T28" s="125" t="s">
        <v>125</v>
      </c>
      <c r="U28" s="125" t="s">
        <v>125</v>
      </c>
      <c r="V28" s="125" t="s">
        <v>125</v>
      </c>
      <c r="W28" s="125" t="s">
        <v>125</v>
      </c>
      <c r="X28" s="87" t="s">
        <v>125</v>
      </c>
      <c r="Y28" s="19"/>
      <c r="Z28" s="19"/>
      <c r="AA28" s="19"/>
    </row>
    <row r="29" spans="1:31" x14ac:dyDescent="0.2">
      <c r="A29" s="75" t="s">
        <v>42</v>
      </c>
      <c r="B29" s="284" t="s">
        <v>70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6"/>
      <c r="Y29" s="24"/>
      <c r="Z29" s="24"/>
      <c r="AA29" s="24"/>
    </row>
    <row r="30" spans="1:31" ht="51" x14ac:dyDescent="0.2">
      <c r="A30" s="135" t="str">
        <f>'4'!A30</f>
        <v>1.1.3.1</v>
      </c>
      <c r="B30" s="187" t="str">
        <f>'4'!B30</f>
        <v>Встановлення станцій дозування рідких хімічних реагентів для обробки води на котельнях по вул. Задворецька, 13; вул. Загородня,3а; Вороніхіна, 15б</v>
      </c>
      <c r="C30" s="73" t="str">
        <f>'4'!C30</f>
        <v>6 шт</v>
      </c>
      <c r="D30" s="86">
        <f>'4'!D30</f>
        <v>235</v>
      </c>
      <c r="E30" s="186" t="s">
        <v>22</v>
      </c>
      <c r="F30" s="186" t="s">
        <v>22</v>
      </c>
      <c r="G30" s="186" t="s">
        <v>22</v>
      </c>
      <c r="H30" s="186" t="s">
        <v>22</v>
      </c>
      <c r="I30" s="186" t="s">
        <v>22</v>
      </c>
      <c r="J30" s="186" t="s">
        <v>22</v>
      </c>
      <c r="K30" s="186" t="s">
        <v>22</v>
      </c>
      <c r="L30" s="186" t="s">
        <v>22</v>
      </c>
      <c r="M30" s="186" t="s">
        <v>22</v>
      </c>
      <c r="N30" s="86">
        <f>'4'!K30</f>
        <v>235</v>
      </c>
      <c r="O30" s="86">
        <f>'4'!L30</f>
        <v>0</v>
      </c>
      <c r="P30" s="87">
        <v>0</v>
      </c>
      <c r="Q30" s="87">
        <v>0</v>
      </c>
      <c r="R30" s="87">
        <v>0</v>
      </c>
      <c r="S30" s="87">
        <f>D30</f>
        <v>235</v>
      </c>
      <c r="T30" s="185" t="s">
        <v>125</v>
      </c>
      <c r="U30" s="185" t="s">
        <v>125</v>
      </c>
      <c r="V30" s="185" t="s">
        <v>125</v>
      </c>
      <c r="W30" s="185" t="s">
        <v>125</v>
      </c>
      <c r="X30" s="185" t="s">
        <v>125</v>
      </c>
      <c r="Y30" s="24"/>
      <c r="Z30" s="24"/>
      <c r="AA30" s="24"/>
    </row>
    <row r="31" spans="1:31" ht="38.25" x14ac:dyDescent="0.2">
      <c r="A31" s="135" t="str">
        <f>'4'!A31</f>
        <v>1.1.3.2</v>
      </c>
      <c r="B31" s="187" t="str">
        <f>'4'!B31</f>
        <v>Встановлення обладнання водопідготовки на котельні по вул. Володимирська, 1-в в м.Луцьку</v>
      </c>
      <c r="C31" s="73" t="str">
        <f>'4'!C31</f>
        <v>1 шт</v>
      </c>
      <c r="D31" s="86">
        <f>'4'!D31</f>
        <v>137.6</v>
      </c>
      <c r="E31" s="201" t="s">
        <v>22</v>
      </c>
      <c r="F31" s="201" t="s">
        <v>22</v>
      </c>
      <c r="G31" s="201" t="s">
        <v>22</v>
      </c>
      <c r="H31" s="201" t="s">
        <v>22</v>
      </c>
      <c r="I31" s="201" t="s">
        <v>22</v>
      </c>
      <c r="J31" s="201" t="s">
        <v>22</v>
      </c>
      <c r="K31" s="201" t="s">
        <v>22</v>
      </c>
      <c r="L31" s="201" t="s">
        <v>22</v>
      </c>
      <c r="M31" s="201" t="s">
        <v>22</v>
      </c>
      <c r="N31" s="86">
        <f>'4'!K31</f>
        <v>137.6</v>
      </c>
      <c r="O31" s="86">
        <f>'4'!L31</f>
        <v>0</v>
      </c>
      <c r="P31" s="87">
        <v>0</v>
      </c>
      <c r="Q31" s="87">
        <v>0</v>
      </c>
      <c r="R31" s="87">
        <v>0</v>
      </c>
      <c r="S31" s="87">
        <f t="shared" ref="S31" si="2">D31</f>
        <v>137.6</v>
      </c>
      <c r="T31" s="201" t="s">
        <v>125</v>
      </c>
      <c r="U31" s="201" t="s">
        <v>125</v>
      </c>
      <c r="V31" s="201" t="s">
        <v>125</v>
      </c>
      <c r="W31" s="201" t="s">
        <v>125</v>
      </c>
      <c r="X31" s="201" t="s">
        <v>125</v>
      </c>
      <c r="Y31" s="24"/>
      <c r="Z31" s="24"/>
      <c r="AA31" s="24"/>
    </row>
    <row r="32" spans="1:31" ht="25.5" x14ac:dyDescent="0.2">
      <c r="A32" s="135" t="str">
        <f>'4'!A32</f>
        <v>1.1.3.3</v>
      </c>
      <c r="B32" s="187" t="str">
        <f>'4'!B32</f>
        <v>Будівництво фундаменту під обладнання котельні на вул. Вороніхіна, 15б в м. Луцьку</v>
      </c>
      <c r="C32" s="73" t="str">
        <f>'4'!C32</f>
        <v>1 шт</v>
      </c>
      <c r="D32" s="86">
        <f>'4'!D32</f>
        <v>41.35</v>
      </c>
      <c r="E32" s="201" t="s">
        <v>22</v>
      </c>
      <c r="F32" s="201" t="s">
        <v>22</v>
      </c>
      <c r="G32" s="201" t="s">
        <v>22</v>
      </c>
      <c r="H32" s="201" t="s">
        <v>22</v>
      </c>
      <c r="I32" s="201" t="s">
        <v>22</v>
      </c>
      <c r="J32" s="201" t="s">
        <v>22</v>
      </c>
      <c r="K32" s="201" t="s">
        <v>22</v>
      </c>
      <c r="L32" s="201" t="s">
        <v>22</v>
      </c>
      <c r="M32" s="201" t="s">
        <v>22</v>
      </c>
      <c r="N32" s="86">
        <f>'4'!K32</f>
        <v>0</v>
      </c>
      <c r="O32" s="86">
        <f>'4'!L32</f>
        <v>41.35</v>
      </c>
      <c r="P32" s="87">
        <v>0</v>
      </c>
      <c r="Q32" s="87">
        <f t="shared" ref="Q32:Q33" si="3">D32</f>
        <v>41.35</v>
      </c>
      <c r="R32" s="87">
        <v>0</v>
      </c>
      <c r="S32" s="87">
        <v>0</v>
      </c>
      <c r="T32" s="201" t="s">
        <v>125</v>
      </c>
      <c r="U32" s="201" t="s">
        <v>125</v>
      </c>
      <c r="V32" s="201" t="s">
        <v>125</v>
      </c>
      <c r="W32" s="201" t="s">
        <v>125</v>
      </c>
      <c r="X32" s="201" t="s">
        <v>125</v>
      </c>
      <c r="Y32" s="24"/>
      <c r="Z32" s="24"/>
      <c r="AA32" s="24"/>
    </row>
    <row r="33" spans="1:27" ht="25.5" x14ac:dyDescent="0.2">
      <c r="A33" s="135" t="str">
        <f>'4'!A33</f>
        <v>1.1.3.4</v>
      </c>
      <c r="B33" s="187" t="str">
        <f>'4'!B33</f>
        <v>Будівництво фундаменту під обладнання котельні на вул. Декабристів, 29 в м. Луцьку</v>
      </c>
      <c r="C33" s="73" t="str">
        <f>'4'!C33</f>
        <v>1 шт</v>
      </c>
      <c r="D33" s="86">
        <f>'4'!D33</f>
        <v>41.34</v>
      </c>
      <c r="E33" s="201" t="s">
        <v>22</v>
      </c>
      <c r="F33" s="201" t="s">
        <v>22</v>
      </c>
      <c r="G33" s="201" t="s">
        <v>22</v>
      </c>
      <c r="H33" s="201" t="s">
        <v>22</v>
      </c>
      <c r="I33" s="201" t="s">
        <v>22</v>
      </c>
      <c r="J33" s="201" t="s">
        <v>22</v>
      </c>
      <c r="K33" s="201" t="s">
        <v>22</v>
      </c>
      <c r="L33" s="201" t="s">
        <v>22</v>
      </c>
      <c r="M33" s="201" t="s">
        <v>22</v>
      </c>
      <c r="N33" s="86">
        <f>'4'!K33</f>
        <v>0</v>
      </c>
      <c r="O33" s="86">
        <f>'4'!L33</f>
        <v>41.34</v>
      </c>
      <c r="P33" s="87">
        <v>0</v>
      </c>
      <c r="Q33" s="87">
        <f t="shared" si="3"/>
        <v>41.34</v>
      </c>
      <c r="R33" s="87">
        <v>0</v>
      </c>
      <c r="S33" s="87">
        <v>0</v>
      </c>
      <c r="T33" s="201" t="s">
        <v>125</v>
      </c>
      <c r="U33" s="201" t="s">
        <v>125</v>
      </c>
      <c r="V33" s="201" t="s">
        <v>125</v>
      </c>
      <c r="W33" s="201" t="s">
        <v>125</v>
      </c>
      <c r="X33" s="201" t="s">
        <v>125</v>
      </c>
      <c r="Y33" s="24"/>
      <c r="Z33" s="24"/>
      <c r="AA33" s="24"/>
    </row>
    <row r="34" spans="1:27" ht="25.5" x14ac:dyDescent="0.2">
      <c r="A34" s="135" t="str">
        <f>'4'!A34</f>
        <v>1.1.3.5</v>
      </c>
      <c r="B34" s="187" t="str">
        <f>'4'!B34</f>
        <v>Будівництво фундаменту під обладнання котельні на вул. Карбишева, 2 в м. Луцьку</v>
      </c>
      <c r="C34" s="73" t="str">
        <f>'4'!C34</f>
        <v>1 шт</v>
      </c>
      <c r="D34" s="86">
        <f>'4'!D34</f>
        <v>129.51</v>
      </c>
      <c r="E34" s="201" t="s">
        <v>22</v>
      </c>
      <c r="F34" s="201" t="s">
        <v>22</v>
      </c>
      <c r="G34" s="201" t="s">
        <v>22</v>
      </c>
      <c r="H34" s="201" t="s">
        <v>22</v>
      </c>
      <c r="I34" s="201" t="s">
        <v>22</v>
      </c>
      <c r="J34" s="201" t="s">
        <v>22</v>
      </c>
      <c r="K34" s="201" t="s">
        <v>22</v>
      </c>
      <c r="L34" s="201" t="s">
        <v>22</v>
      </c>
      <c r="M34" s="201" t="s">
        <v>22</v>
      </c>
      <c r="N34" s="86">
        <f>'4'!K34</f>
        <v>0</v>
      </c>
      <c r="O34" s="86">
        <f>'4'!L34</f>
        <v>129.51</v>
      </c>
      <c r="P34" s="87">
        <v>0</v>
      </c>
      <c r="Q34" s="87">
        <f>D34</f>
        <v>129.51</v>
      </c>
      <c r="R34" s="87">
        <v>0</v>
      </c>
      <c r="S34" s="87">
        <v>0</v>
      </c>
      <c r="T34" s="201" t="s">
        <v>125</v>
      </c>
      <c r="U34" s="201" t="s">
        <v>125</v>
      </c>
      <c r="V34" s="201" t="s">
        <v>125</v>
      </c>
      <c r="W34" s="201" t="s">
        <v>125</v>
      </c>
      <c r="X34" s="201" t="s">
        <v>125</v>
      </c>
      <c r="Y34" s="24"/>
      <c r="Z34" s="24"/>
      <c r="AA34" s="24"/>
    </row>
    <row r="35" spans="1:27" ht="25.5" x14ac:dyDescent="0.2">
      <c r="A35" s="135" t="str">
        <f>'4'!A35</f>
        <v>1.1.3.6</v>
      </c>
      <c r="B35" s="187" t="str">
        <f>'4'!B35</f>
        <v>Будівництво фундаменту під обладнання котельні на вул. 8 Березня, 3 в м. Луцьку</v>
      </c>
      <c r="C35" s="73" t="str">
        <f>'4'!C35</f>
        <v>1 шт</v>
      </c>
      <c r="D35" s="86">
        <f>'4'!D35</f>
        <v>41.35</v>
      </c>
      <c r="E35" s="201" t="s">
        <v>22</v>
      </c>
      <c r="F35" s="201" t="s">
        <v>22</v>
      </c>
      <c r="G35" s="201" t="s">
        <v>22</v>
      </c>
      <c r="H35" s="201" t="s">
        <v>22</v>
      </c>
      <c r="I35" s="201" t="s">
        <v>22</v>
      </c>
      <c r="J35" s="201" t="s">
        <v>22</v>
      </c>
      <c r="K35" s="201" t="s">
        <v>22</v>
      </c>
      <c r="L35" s="201" t="s">
        <v>22</v>
      </c>
      <c r="M35" s="201" t="s">
        <v>22</v>
      </c>
      <c r="N35" s="86">
        <f>'4'!K35</f>
        <v>0</v>
      </c>
      <c r="O35" s="86">
        <f>'4'!L35</f>
        <v>41.35</v>
      </c>
      <c r="P35" s="87">
        <v>0</v>
      </c>
      <c r="Q35" s="87">
        <f t="shared" ref="Q35:Q42" si="4">D35</f>
        <v>41.35</v>
      </c>
      <c r="R35" s="87">
        <v>0</v>
      </c>
      <c r="S35" s="87">
        <v>0</v>
      </c>
      <c r="T35" s="201" t="s">
        <v>125</v>
      </c>
      <c r="U35" s="201" t="s">
        <v>125</v>
      </c>
      <c r="V35" s="201" t="s">
        <v>125</v>
      </c>
      <c r="W35" s="201" t="s">
        <v>125</v>
      </c>
      <c r="X35" s="201" t="s">
        <v>125</v>
      </c>
      <c r="Y35" s="24"/>
      <c r="Z35" s="24"/>
      <c r="AA35" s="24"/>
    </row>
    <row r="36" spans="1:27" ht="25.5" x14ac:dyDescent="0.2">
      <c r="A36" s="135" t="str">
        <f>'4'!A36</f>
        <v>1.1.3.7</v>
      </c>
      <c r="B36" s="187" t="str">
        <f>'4'!B36</f>
        <v>Будівництво фундаменту під обладнання котельні на вул. Банкова, 10г в м. Луцьку</v>
      </c>
      <c r="C36" s="73" t="str">
        <f>'4'!C36</f>
        <v>1 шт</v>
      </c>
      <c r="D36" s="86">
        <f>'4'!D36</f>
        <v>41.82</v>
      </c>
      <c r="E36" s="201" t="s">
        <v>22</v>
      </c>
      <c r="F36" s="201" t="s">
        <v>22</v>
      </c>
      <c r="G36" s="201" t="s">
        <v>22</v>
      </c>
      <c r="H36" s="201" t="s">
        <v>22</v>
      </c>
      <c r="I36" s="201" t="s">
        <v>22</v>
      </c>
      <c r="J36" s="201" t="s">
        <v>22</v>
      </c>
      <c r="K36" s="201" t="s">
        <v>22</v>
      </c>
      <c r="L36" s="201" t="s">
        <v>22</v>
      </c>
      <c r="M36" s="201" t="s">
        <v>22</v>
      </c>
      <c r="N36" s="86">
        <f>'4'!K36</f>
        <v>0</v>
      </c>
      <c r="O36" s="86">
        <f>'4'!L36</f>
        <v>41.82</v>
      </c>
      <c r="P36" s="87">
        <v>0</v>
      </c>
      <c r="Q36" s="87">
        <f t="shared" si="4"/>
        <v>41.82</v>
      </c>
      <c r="R36" s="87">
        <v>0</v>
      </c>
      <c r="S36" s="87">
        <v>0</v>
      </c>
      <c r="T36" s="201" t="s">
        <v>125</v>
      </c>
      <c r="U36" s="201" t="s">
        <v>125</v>
      </c>
      <c r="V36" s="201" t="s">
        <v>125</v>
      </c>
      <c r="W36" s="201" t="s">
        <v>125</v>
      </c>
      <c r="X36" s="201" t="s">
        <v>125</v>
      </c>
      <c r="Y36" s="24"/>
      <c r="Z36" s="24"/>
      <c r="AA36" s="24"/>
    </row>
    <row r="37" spans="1:27" ht="38.25" x14ac:dyDescent="0.2">
      <c r="A37" s="135" t="str">
        <f>'4'!A37</f>
        <v>1.1.3.8</v>
      </c>
      <c r="B37" s="187" t="str">
        <f>'4'!B37</f>
        <v>Будівництво фундаменту під обладнання котельні на вул. Відродження, 15б в м. Луцьку</v>
      </c>
      <c r="C37" s="73" t="str">
        <f>'4'!C37</f>
        <v>1 шт</v>
      </c>
      <c r="D37" s="86">
        <f>'4'!D37</f>
        <v>40.92</v>
      </c>
      <c r="E37" s="201" t="s">
        <v>22</v>
      </c>
      <c r="F37" s="201" t="s">
        <v>22</v>
      </c>
      <c r="G37" s="201" t="s">
        <v>22</v>
      </c>
      <c r="H37" s="201" t="s">
        <v>22</v>
      </c>
      <c r="I37" s="201" t="s">
        <v>22</v>
      </c>
      <c r="J37" s="201" t="s">
        <v>22</v>
      </c>
      <c r="K37" s="201" t="s">
        <v>22</v>
      </c>
      <c r="L37" s="201" t="s">
        <v>22</v>
      </c>
      <c r="M37" s="201" t="s">
        <v>22</v>
      </c>
      <c r="N37" s="86">
        <f>'4'!K37</f>
        <v>0</v>
      </c>
      <c r="O37" s="86">
        <f>'4'!L37</f>
        <v>40.92</v>
      </c>
      <c r="P37" s="87">
        <v>0</v>
      </c>
      <c r="Q37" s="87">
        <f t="shared" si="4"/>
        <v>40.92</v>
      </c>
      <c r="R37" s="87">
        <v>0</v>
      </c>
      <c r="S37" s="87">
        <v>0</v>
      </c>
      <c r="T37" s="201" t="s">
        <v>125</v>
      </c>
      <c r="U37" s="201" t="s">
        <v>125</v>
      </c>
      <c r="V37" s="201" t="s">
        <v>125</v>
      </c>
      <c r="W37" s="201" t="s">
        <v>125</v>
      </c>
      <c r="X37" s="201" t="s">
        <v>125</v>
      </c>
      <c r="Y37" s="24"/>
      <c r="Z37" s="24"/>
      <c r="AA37" s="24"/>
    </row>
    <row r="38" spans="1:27" ht="38.25" x14ac:dyDescent="0.2">
      <c r="A38" s="135" t="str">
        <f>'4'!A38</f>
        <v>1.1.3.9</v>
      </c>
      <c r="B38" s="187" t="str">
        <f>'4'!B38</f>
        <v>Будівництво фундаменту під обладнання котельні на вул. Володимирська, 100б в м. Луцьку</v>
      </c>
      <c r="C38" s="73" t="str">
        <f>'4'!C38</f>
        <v>1 шт</v>
      </c>
      <c r="D38" s="86">
        <f>'4'!D38</f>
        <v>46.85</v>
      </c>
      <c r="E38" s="201" t="s">
        <v>22</v>
      </c>
      <c r="F38" s="201" t="s">
        <v>22</v>
      </c>
      <c r="G38" s="201" t="s">
        <v>22</v>
      </c>
      <c r="H38" s="201" t="s">
        <v>22</v>
      </c>
      <c r="I38" s="201" t="s">
        <v>22</v>
      </c>
      <c r="J38" s="201" t="s">
        <v>22</v>
      </c>
      <c r="K38" s="201" t="s">
        <v>22</v>
      </c>
      <c r="L38" s="201" t="s">
        <v>22</v>
      </c>
      <c r="M38" s="201" t="s">
        <v>22</v>
      </c>
      <c r="N38" s="86">
        <f>'4'!K38</f>
        <v>0</v>
      </c>
      <c r="O38" s="86">
        <f>'4'!L38</f>
        <v>46.85</v>
      </c>
      <c r="P38" s="87">
        <v>0</v>
      </c>
      <c r="Q38" s="87">
        <f t="shared" si="4"/>
        <v>46.85</v>
      </c>
      <c r="R38" s="87">
        <v>0</v>
      </c>
      <c r="S38" s="87">
        <v>0</v>
      </c>
      <c r="T38" s="201" t="s">
        <v>125</v>
      </c>
      <c r="U38" s="201" t="s">
        <v>125</v>
      </c>
      <c r="V38" s="201" t="s">
        <v>125</v>
      </c>
      <c r="W38" s="201" t="s">
        <v>125</v>
      </c>
      <c r="X38" s="201" t="s">
        <v>125</v>
      </c>
      <c r="Y38" s="24"/>
      <c r="Z38" s="24"/>
      <c r="AA38" s="24"/>
    </row>
    <row r="39" spans="1:27" ht="25.5" x14ac:dyDescent="0.2">
      <c r="A39" s="135" t="str">
        <f>'4'!A39</f>
        <v>1.1.3.10</v>
      </c>
      <c r="B39" s="187" t="str">
        <f>'4'!B39</f>
        <v>Будівництво фундаменту під обладнання котельні на вул. Даньшина, 10б в м. Луцьку</v>
      </c>
      <c r="C39" s="73" t="str">
        <f>'4'!C39</f>
        <v>1 шт</v>
      </c>
      <c r="D39" s="86">
        <f>'4'!D39</f>
        <v>41.87</v>
      </c>
      <c r="E39" s="201" t="s">
        <v>22</v>
      </c>
      <c r="F39" s="201" t="s">
        <v>22</v>
      </c>
      <c r="G39" s="201" t="s">
        <v>22</v>
      </c>
      <c r="H39" s="201" t="s">
        <v>22</v>
      </c>
      <c r="I39" s="201" t="s">
        <v>22</v>
      </c>
      <c r="J39" s="201" t="s">
        <v>22</v>
      </c>
      <c r="K39" s="201" t="s">
        <v>22</v>
      </c>
      <c r="L39" s="201" t="s">
        <v>22</v>
      </c>
      <c r="M39" s="201" t="s">
        <v>22</v>
      </c>
      <c r="N39" s="86">
        <f>'4'!K39</f>
        <v>0</v>
      </c>
      <c r="O39" s="86">
        <f>'4'!L39</f>
        <v>41.87</v>
      </c>
      <c r="P39" s="87">
        <v>0</v>
      </c>
      <c r="Q39" s="87">
        <f t="shared" si="4"/>
        <v>41.87</v>
      </c>
      <c r="R39" s="87">
        <v>0</v>
      </c>
      <c r="S39" s="87">
        <v>0</v>
      </c>
      <c r="T39" s="201" t="s">
        <v>125</v>
      </c>
      <c r="U39" s="201" t="s">
        <v>125</v>
      </c>
      <c r="V39" s="201" t="s">
        <v>125</v>
      </c>
      <c r="W39" s="201" t="s">
        <v>125</v>
      </c>
      <c r="X39" s="201" t="s">
        <v>125</v>
      </c>
      <c r="Y39" s="24"/>
      <c r="Z39" s="24"/>
      <c r="AA39" s="24"/>
    </row>
    <row r="40" spans="1:27" ht="38.25" x14ac:dyDescent="0.2">
      <c r="A40" s="135" t="str">
        <f>'4'!A40</f>
        <v>1.1.3.11</v>
      </c>
      <c r="B40" s="187" t="str">
        <f>'4'!B40</f>
        <v>Будівництво фундаменту під обладнання котельні на вул. Гулака Артемовського, 20 в м. Луцьку</v>
      </c>
      <c r="C40" s="73" t="str">
        <f>'4'!C40</f>
        <v>1 шт</v>
      </c>
      <c r="D40" s="86">
        <f>'4'!D40</f>
        <v>43.72</v>
      </c>
      <c r="E40" s="217" t="s">
        <v>22</v>
      </c>
      <c r="F40" s="217" t="s">
        <v>22</v>
      </c>
      <c r="G40" s="217" t="s">
        <v>22</v>
      </c>
      <c r="H40" s="217" t="s">
        <v>22</v>
      </c>
      <c r="I40" s="217" t="s">
        <v>22</v>
      </c>
      <c r="J40" s="217" t="s">
        <v>22</v>
      </c>
      <c r="K40" s="217" t="s">
        <v>22</v>
      </c>
      <c r="L40" s="217" t="s">
        <v>22</v>
      </c>
      <c r="M40" s="217" t="s">
        <v>22</v>
      </c>
      <c r="N40" s="86">
        <f>'4'!K40</f>
        <v>0</v>
      </c>
      <c r="O40" s="86">
        <f>'4'!L40</f>
        <v>43.72</v>
      </c>
      <c r="P40" s="87">
        <v>0</v>
      </c>
      <c r="Q40" s="87">
        <f t="shared" ref="Q40" si="5">D40</f>
        <v>43.72</v>
      </c>
      <c r="R40" s="87">
        <v>0</v>
      </c>
      <c r="S40" s="87">
        <v>0</v>
      </c>
      <c r="T40" s="217" t="s">
        <v>125</v>
      </c>
      <c r="U40" s="217" t="s">
        <v>125</v>
      </c>
      <c r="V40" s="217" t="s">
        <v>125</v>
      </c>
      <c r="W40" s="217" t="s">
        <v>125</v>
      </c>
      <c r="X40" s="217" t="s">
        <v>125</v>
      </c>
      <c r="Y40" s="24"/>
      <c r="Z40" s="24"/>
      <c r="AA40" s="24"/>
    </row>
    <row r="41" spans="1:27" ht="25.5" x14ac:dyDescent="0.2">
      <c r="A41" s="135" t="str">
        <f>'4'!A41</f>
        <v>1.1.3.12</v>
      </c>
      <c r="B41" s="187" t="str">
        <f>'4'!B41</f>
        <v>Будівництво фундаменту під обладнання котельні на вул. Конякіна, 24к в м. Луцьку</v>
      </c>
      <c r="C41" s="73" t="str">
        <f>'4'!C41</f>
        <v>1 шт</v>
      </c>
      <c r="D41" s="86">
        <f>'4'!D41</f>
        <v>40.92</v>
      </c>
      <c r="E41" s="201" t="s">
        <v>22</v>
      </c>
      <c r="F41" s="201" t="s">
        <v>22</v>
      </c>
      <c r="G41" s="201" t="s">
        <v>22</v>
      </c>
      <c r="H41" s="201" t="s">
        <v>22</v>
      </c>
      <c r="I41" s="201" t="s">
        <v>22</v>
      </c>
      <c r="J41" s="201" t="s">
        <v>22</v>
      </c>
      <c r="K41" s="201" t="s">
        <v>22</v>
      </c>
      <c r="L41" s="201" t="s">
        <v>22</v>
      </c>
      <c r="M41" s="201" t="s">
        <v>22</v>
      </c>
      <c r="N41" s="86">
        <f>'4'!K41</f>
        <v>0</v>
      </c>
      <c r="O41" s="86">
        <f>'4'!L41</f>
        <v>40.92</v>
      </c>
      <c r="P41" s="87">
        <v>0</v>
      </c>
      <c r="Q41" s="87">
        <f t="shared" si="4"/>
        <v>40.92</v>
      </c>
      <c r="R41" s="87">
        <v>0</v>
      </c>
      <c r="S41" s="87">
        <v>0</v>
      </c>
      <c r="T41" s="201" t="s">
        <v>125</v>
      </c>
      <c r="U41" s="201" t="s">
        <v>125</v>
      </c>
      <c r="V41" s="201" t="s">
        <v>125</v>
      </c>
      <c r="W41" s="201" t="s">
        <v>125</v>
      </c>
      <c r="X41" s="201" t="s">
        <v>125</v>
      </c>
      <c r="Y41" s="206"/>
      <c r="Z41" s="24"/>
      <c r="AA41" s="24"/>
    </row>
    <row r="42" spans="1:27" ht="25.5" x14ac:dyDescent="0.2">
      <c r="A42" s="135" t="str">
        <f>'4'!A42</f>
        <v>1.1.3.13</v>
      </c>
      <c r="B42" s="187" t="str">
        <f>'4'!B42</f>
        <v>Будівництво фундаменту під обладнання котельні на вул. Вавілова, 6 в м. Луцьку</v>
      </c>
      <c r="C42" s="73" t="str">
        <f>'4'!C42</f>
        <v>1 шт</v>
      </c>
      <c r="D42" s="86">
        <f>'4'!D42</f>
        <v>46</v>
      </c>
      <c r="E42" s="222" t="s">
        <v>22</v>
      </c>
      <c r="F42" s="222" t="s">
        <v>22</v>
      </c>
      <c r="G42" s="222" t="s">
        <v>22</v>
      </c>
      <c r="H42" s="222" t="s">
        <v>22</v>
      </c>
      <c r="I42" s="222" t="s">
        <v>22</v>
      </c>
      <c r="J42" s="222" t="s">
        <v>22</v>
      </c>
      <c r="K42" s="222" t="s">
        <v>22</v>
      </c>
      <c r="L42" s="222" t="s">
        <v>22</v>
      </c>
      <c r="M42" s="222" t="s">
        <v>22</v>
      </c>
      <c r="N42" s="86">
        <f>'4'!K42</f>
        <v>0</v>
      </c>
      <c r="O42" s="86">
        <f>'4'!L42</f>
        <v>46</v>
      </c>
      <c r="P42" s="87">
        <v>0</v>
      </c>
      <c r="Q42" s="87">
        <f t="shared" si="4"/>
        <v>46</v>
      </c>
      <c r="R42" s="87">
        <v>0</v>
      </c>
      <c r="S42" s="87">
        <v>0</v>
      </c>
      <c r="T42" s="222" t="s">
        <v>125</v>
      </c>
      <c r="U42" s="222" t="s">
        <v>125</v>
      </c>
      <c r="V42" s="222" t="s">
        <v>125</v>
      </c>
      <c r="W42" s="222" t="s">
        <v>125</v>
      </c>
      <c r="X42" s="222" t="s">
        <v>125</v>
      </c>
      <c r="Y42" s="206"/>
      <c r="Z42" s="24"/>
      <c r="AA42" s="24"/>
    </row>
    <row r="43" spans="1:27" x14ac:dyDescent="0.2">
      <c r="A43" s="284" t="s">
        <v>72</v>
      </c>
      <c r="B43" s="285"/>
      <c r="C43" s="286"/>
      <c r="D43" s="87">
        <f>SUM(D30:D42)</f>
        <v>928.25000000000011</v>
      </c>
      <c r="E43" s="186" t="s">
        <v>22</v>
      </c>
      <c r="F43" s="186" t="s">
        <v>22</v>
      </c>
      <c r="G43" s="186" t="s">
        <v>125</v>
      </c>
      <c r="H43" s="186" t="s">
        <v>125</v>
      </c>
      <c r="I43" s="186" t="s">
        <v>125</v>
      </c>
      <c r="J43" s="186" t="s">
        <v>125</v>
      </c>
      <c r="K43" s="186" t="s">
        <v>125</v>
      </c>
      <c r="L43" s="186" t="s">
        <v>125</v>
      </c>
      <c r="M43" s="87" t="s">
        <v>125</v>
      </c>
      <c r="N43" s="87">
        <f t="shared" ref="N43:S43" si="6">SUM(N30:N42)</f>
        <v>372.6</v>
      </c>
      <c r="O43" s="87">
        <f t="shared" si="6"/>
        <v>555.65000000000009</v>
      </c>
      <c r="P43" s="87">
        <f t="shared" si="6"/>
        <v>0</v>
      </c>
      <c r="Q43" s="87">
        <f t="shared" si="6"/>
        <v>555.65000000000009</v>
      </c>
      <c r="R43" s="87">
        <f t="shared" si="6"/>
        <v>0</v>
      </c>
      <c r="S43" s="87">
        <f t="shared" si="6"/>
        <v>372.6</v>
      </c>
      <c r="T43" s="128" t="s">
        <v>125</v>
      </c>
      <c r="U43" s="128" t="s">
        <v>125</v>
      </c>
      <c r="V43" s="128" t="s">
        <v>125</v>
      </c>
      <c r="W43" s="128" t="s">
        <v>125</v>
      </c>
      <c r="X43" s="125" t="s">
        <v>125</v>
      </c>
      <c r="Y43" s="19"/>
      <c r="Z43" s="19"/>
      <c r="AA43" s="19"/>
    </row>
    <row r="44" spans="1:27" x14ac:dyDescent="0.2">
      <c r="A44" s="284" t="s">
        <v>73</v>
      </c>
      <c r="B44" s="285"/>
      <c r="C44" s="286"/>
      <c r="D44" s="87">
        <f>D26+D43+D28</f>
        <v>9574.5299999999988</v>
      </c>
      <c r="E44" s="87" t="s">
        <v>48</v>
      </c>
      <c r="F44" s="87" t="s">
        <v>48</v>
      </c>
      <c r="G44" s="74" t="s">
        <v>125</v>
      </c>
      <c r="H44" s="74" t="s">
        <v>125</v>
      </c>
      <c r="I44" s="74" t="s">
        <v>125</v>
      </c>
      <c r="J44" s="104" t="str">
        <f>J26</f>
        <v>-</v>
      </c>
      <c r="K44" s="74" t="s">
        <v>125</v>
      </c>
      <c r="L44" s="74" t="s">
        <v>125</v>
      </c>
      <c r="M44" s="87" t="s">
        <v>125</v>
      </c>
      <c r="N44" s="87">
        <f t="shared" ref="N44:S44" si="7">N26+N43+N28</f>
        <v>544.38</v>
      </c>
      <c r="O44" s="87">
        <f t="shared" si="7"/>
        <v>9030.15</v>
      </c>
      <c r="P44" s="87">
        <f t="shared" si="7"/>
        <v>0</v>
      </c>
      <c r="Q44" s="87">
        <f t="shared" si="7"/>
        <v>9201.9299999999985</v>
      </c>
      <c r="R44" s="87">
        <f t="shared" si="7"/>
        <v>0</v>
      </c>
      <c r="S44" s="87">
        <f t="shared" si="7"/>
        <v>372.6</v>
      </c>
      <c r="T44" s="102" t="str">
        <f>T26</f>
        <v>-</v>
      </c>
      <c r="U44" s="128" t="s">
        <v>125</v>
      </c>
      <c r="V44" s="128" t="str">
        <f>V26</f>
        <v>-</v>
      </c>
      <c r="W44" s="128" t="str">
        <f>W26</f>
        <v>-</v>
      </c>
      <c r="X44" s="125" t="str">
        <f>X26</f>
        <v>-</v>
      </c>
      <c r="Y44" s="19"/>
      <c r="Z44" s="19"/>
      <c r="AA44" s="19"/>
    </row>
    <row r="45" spans="1:27" ht="17.45" hidden="1" customHeight="1" x14ac:dyDescent="0.2">
      <c r="A45" s="75" t="s">
        <v>53</v>
      </c>
      <c r="B45" s="296" t="s">
        <v>116</v>
      </c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8"/>
      <c r="Y45" s="24"/>
      <c r="Z45" s="24"/>
      <c r="AA45" s="24"/>
    </row>
    <row r="46" spans="1:27" ht="16.899999999999999" hidden="1" customHeight="1" x14ac:dyDescent="0.2">
      <c r="A46" s="59" t="s">
        <v>10</v>
      </c>
      <c r="B46" s="287" t="s">
        <v>68</v>
      </c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9"/>
    </row>
    <row r="47" spans="1:27" hidden="1" x14ac:dyDescent="0.2">
      <c r="A47" s="126"/>
      <c r="B47" s="126"/>
      <c r="C47" s="126"/>
      <c r="D47" s="126"/>
      <c r="E47" s="74" t="s">
        <v>22</v>
      </c>
      <c r="F47" s="74" t="s">
        <v>22</v>
      </c>
      <c r="G47" s="74" t="s">
        <v>22</v>
      </c>
      <c r="H47" s="74" t="s">
        <v>22</v>
      </c>
      <c r="I47" s="74" t="s">
        <v>22</v>
      </c>
      <c r="J47" s="74" t="s">
        <v>22</v>
      </c>
      <c r="K47" s="74" t="s">
        <v>22</v>
      </c>
      <c r="L47" s="74" t="s">
        <v>22</v>
      </c>
      <c r="M47" s="74" t="s">
        <v>22</v>
      </c>
      <c r="N47" s="170"/>
      <c r="O47" s="126"/>
      <c r="P47" s="177"/>
      <c r="Q47" s="177"/>
      <c r="R47" s="177"/>
      <c r="S47" s="177"/>
      <c r="T47" s="126"/>
      <c r="U47" s="126"/>
      <c r="V47" s="126"/>
      <c r="W47" s="126"/>
      <c r="X47" s="126"/>
      <c r="Y47" s="23"/>
      <c r="Z47" s="23"/>
      <c r="AA47" s="23"/>
    </row>
    <row r="48" spans="1:27" ht="12.75" hidden="1" customHeight="1" x14ac:dyDescent="0.2">
      <c r="A48" s="284" t="s">
        <v>74</v>
      </c>
      <c r="B48" s="285"/>
      <c r="C48" s="286"/>
      <c r="D48" s="125"/>
      <c r="E48" s="125" t="s">
        <v>22</v>
      </c>
      <c r="F48" s="125" t="s">
        <v>22</v>
      </c>
      <c r="G48" s="125"/>
      <c r="H48" s="125"/>
      <c r="I48" s="125"/>
      <c r="J48" s="125"/>
      <c r="K48" s="125"/>
      <c r="L48" s="125"/>
      <c r="M48" s="125"/>
      <c r="N48" s="169"/>
      <c r="O48" s="125"/>
      <c r="P48" s="176"/>
      <c r="Q48" s="176"/>
      <c r="R48" s="176"/>
      <c r="S48" s="176"/>
      <c r="T48" s="125"/>
      <c r="U48" s="125"/>
      <c r="V48" s="125"/>
      <c r="W48" s="125"/>
      <c r="X48" s="125"/>
      <c r="Y48" s="19"/>
      <c r="Z48" s="19"/>
      <c r="AA48" s="19"/>
    </row>
    <row r="49" spans="1:27" ht="13.5" hidden="1" customHeight="1" x14ac:dyDescent="0.2">
      <c r="A49" s="129" t="s">
        <v>11</v>
      </c>
      <c r="B49" s="287" t="s">
        <v>115</v>
      </c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9"/>
    </row>
    <row r="50" spans="1:27" hidden="1" x14ac:dyDescent="0.2">
      <c r="A50" s="126"/>
      <c r="B50" s="126"/>
      <c r="C50" s="126"/>
      <c r="D50" s="126"/>
      <c r="E50" s="74" t="s">
        <v>22</v>
      </c>
      <c r="F50" s="74" t="s">
        <v>22</v>
      </c>
      <c r="G50" s="74" t="s">
        <v>22</v>
      </c>
      <c r="H50" s="74" t="s">
        <v>22</v>
      </c>
      <c r="I50" s="74" t="s">
        <v>22</v>
      </c>
      <c r="J50" s="74" t="s">
        <v>22</v>
      </c>
      <c r="K50" s="74" t="s">
        <v>22</v>
      </c>
      <c r="L50" s="74" t="s">
        <v>22</v>
      </c>
      <c r="M50" s="74" t="s">
        <v>22</v>
      </c>
      <c r="N50" s="170"/>
      <c r="O50" s="126"/>
      <c r="P50" s="177"/>
      <c r="Q50" s="177"/>
      <c r="R50" s="177"/>
      <c r="S50" s="177"/>
      <c r="T50" s="126"/>
      <c r="U50" s="126"/>
      <c r="V50" s="126"/>
      <c r="W50" s="126"/>
      <c r="X50" s="126"/>
      <c r="Y50" s="23"/>
      <c r="Z50" s="23"/>
      <c r="AA50" s="23"/>
    </row>
    <row r="51" spans="1:27" ht="10.5" hidden="1" customHeight="1" x14ac:dyDescent="0.2">
      <c r="A51" s="284" t="s">
        <v>75</v>
      </c>
      <c r="B51" s="285"/>
      <c r="C51" s="286"/>
      <c r="D51" s="125"/>
      <c r="E51" s="125" t="s">
        <v>22</v>
      </c>
      <c r="F51" s="125" t="s">
        <v>22</v>
      </c>
      <c r="G51" s="125"/>
      <c r="H51" s="125"/>
      <c r="I51" s="125"/>
      <c r="J51" s="125"/>
      <c r="K51" s="125"/>
      <c r="L51" s="125"/>
      <c r="M51" s="125"/>
      <c r="N51" s="169"/>
      <c r="O51" s="125"/>
      <c r="P51" s="176"/>
      <c r="Q51" s="176"/>
      <c r="R51" s="176"/>
      <c r="S51" s="176"/>
      <c r="T51" s="125"/>
      <c r="U51" s="125"/>
      <c r="V51" s="125"/>
      <c r="W51" s="125"/>
      <c r="X51" s="125"/>
      <c r="Y51" s="19"/>
      <c r="Z51" s="19"/>
      <c r="AA51" s="19"/>
    </row>
    <row r="52" spans="1:27" ht="15" hidden="1" customHeight="1" x14ac:dyDescent="0.2">
      <c r="A52" s="125" t="s">
        <v>37</v>
      </c>
      <c r="B52" s="287" t="s">
        <v>80</v>
      </c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9"/>
    </row>
    <row r="53" spans="1:27" hidden="1" x14ac:dyDescent="0.2">
      <c r="A53" s="126"/>
      <c r="B53" s="126"/>
      <c r="C53" s="126"/>
      <c r="D53" s="126"/>
      <c r="E53" s="74" t="s">
        <v>22</v>
      </c>
      <c r="F53" s="74" t="s">
        <v>22</v>
      </c>
      <c r="G53" s="74" t="s">
        <v>22</v>
      </c>
      <c r="H53" s="74" t="s">
        <v>22</v>
      </c>
      <c r="I53" s="74" t="s">
        <v>22</v>
      </c>
      <c r="J53" s="74" t="s">
        <v>22</v>
      </c>
      <c r="K53" s="74" t="s">
        <v>22</v>
      </c>
      <c r="L53" s="74" t="s">
        <v>22</v>
      </c>
      <c r="M53" s="74" t="s">
        <v>22</v>
      </c>
      <c r="N53" s="170"/>
      <c r="O53" s="126"/>
      <c r="P53" s="177"/>
      <c r="Q53" s="177"/>
      <c r="R53" s="177"/>
      <c r="S53" s="177"/>
      <c r="T53" s="126"/>
      <c r="U53" s="126"/>
      <c r="V53" s="126"/>
      <c r="W53" s="126"/>
      <c r="X53" s="126"/>
      <c r="Y53" s="23"/>
      <c r="Z53" s="23"/>
      <c r="AA53" s="23"/>
    </row>
    <row r="54" spans="1:27" ht="10.5" hidden="1" customHeight="1" x14ac:dyDescent="0.2">
      <c r="A54" s="284" t="s">
        <v>76</v>
      </c>
      <c r="B54" s="285"/>
      <c r="C54" s="286"/>
      <c r="D54" s="125"/>
      <c r="E54" s="125" t="s">
        <v>22</v>
      </c>
      <c r="F54" s="125" t="s">
        <v>22</v>
      </c>
      <c r="G54" s="125"/>
      <c r="H54" s="125"/>
      <c r="I54" s="125"/>
      <c r="J54" s="125"/>
      <c r="K54" s="125"/>
      <c r="L54" s="125"/>
      <c r="M54" s="125"/>
      <c r="N54" s="169"/>
      <c r="O54" s="125"/>
      <c r="P54" s="176"/>
      <c r="Q54" s="176"/>
      <c r="R54" s="176"/>
      <c r="S54" s="176"/>
      <c r="T54" s="125"/>
      <c r="U54" s="125"/>
      <c r="V54" s="125"/>
      <c r="W54" s="125"/>
      <c r="X54" s="125"/>
      <c r="Y54" s="19"/>
      <c r="Z54" s="19"/>
      <c r="AA54" s="19"/>
    </row>
    <row r="55" spans="1:27" hidden="1" x14ac:dyDescent="0.2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>
        <v>2</v>
      </c>
      <c r="L55" s="76"/>
      <c r="M55" s="76"/>
      <c r="N55" s="172"/>
      <c r="O55" s="285" t="s">
        <v>102</v>
      </c>
      <c r="P55" s="285"/>
      <c r="Q55" s="285"/>
      <c r="R55" s="285"/>
      <c r="S55" s="285"/>
      <c r="T55" s="285"/>
      <c r="U55" s="285"/>
      <c r="V55" s="285"/>
      <c r="W55" s="285"/>
      <c r="X55" s="285"/>
    </row>
    <row r="56" spans="1:27" hidden="1" x14ac:dyDescent="0.2">
      <c r="A56" s="126">
        <v>1</v>
      </c>
      <c r="B56" s="126">
        <v>2</v>
      </c>
      <c r="C56" s="126">
        <v>3</v>
      </c>
      <c r="D56" s="126">
        <v>4</v>
      </c>
      <c r="E56" s="126">
        <v>5</v>
      </c>
      <c r="F56" s="126">
        <v>6</v>
      </c>
      <c r="G56" s="77">
        <v>7</v>
      </c>
      <c r="H56" s="126">
        <v>8</v>
      </c>
      <c r="I56" s="126">
        <v>9</v>
      </c>
      <c r="J56" s="126">
        <v>10</v>
      </c>
      <c r="K56" s="78">
        <v>11</v>
      </c>
      <c r="L56" s="78">
        <v>12</v>
      </c>
      <c r="M56" s="78">
        <v>13</v>
      </c>
      <c r="N56" s="170">
        <v>14</v>
      </c>
      <c r="O56" s="126">
        <v>15</v>
      </c>
      <c r="P56" s="177">
        <v>16</v>
      </c>
      <c r="Q56" s="177">
        <v>17</v>
      </c>
      <c r="R56" s="177">
        <v>18</v>
      </c>
      <c r="S56" s="177">
        <v>19</v>
      </c>
      <c r="T56" s="126">
        <v>20</v>
      </c>
      <c r="U56" s="126">
        <v>21</v>
      </c>
      <c r="V56" s="126">
        <v>22</v>
      </c>
      <c r="W56" s="126">
        <v>23</v>
      </c>
      <c r="X56" s="126">
        <v>24</v>
      </c>
    </row>
    <row r="57" spans="1:27" ht="16.5" hidden="1" customHeight="1" x14ac:dyDescent="0.2">
      <c r="A57" s="129" t="s">
        <v>12</v>
      </c>
      <c r="B57" s="287" t="s">
        <v>81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9"/>
    </row>
    <row r="58" spans="1:27" hidden="1" x14ac:dyDescent="0.2">
      <c r="A58" s="126"/>
      <c r="B58" s="126"/>
      <c r="C58" s="126"/>
      <c r="D58" s="126"/>
      <c r="E58" s="74" t="s">
        <v>22</v>
      </c>
      <c r="F58" s="74" t="s">
        <v>22</v>
      </c>
      <c r="G58" s="74" t="s">
        <v>22</v>
      </c>
      <c r="H58" s="74" t="s">
        <v>22</v>
      </c>
      <c r="I58" s="74" t="s">
        <v>22</v>
      </c>
      <c r="J58" s="74" t="s">
        <v>22</v>
      </c>
      <c r="K58" s="74" t="s">
        <v>22</v>
      </c>
      <c r="L58" s="74" t="s">
        <v>22</v>
      </c>
      <c r="M58" s="74" t="s">
        <v>22</v>
      </c>
      <c r="N58" s="170"/>
      <c r="O58" s="126"/>
      <c r="P58" s="177"/>
      <c r="Q58" s="177"/>
      <c r="R58" s="177"/>
      <c r="S58" s="177"/>
      <c r="T58" s="126"/>
      <c r="U58" s="126"/>
      <c r="V58" s="126"/>
      <c r="W58" s="126"/>
      <c r="X58" s="126"/>
      <c r="Y58" s="23"/>
      <c r="Z58" s="23"/>
      <c r="AA58" s="23"/>
    </row>
    <row r="59" spans="1:27" ht="15" hidden="1" customHeight="1" x14ac:dyDescent="0.2">
      <c r="A59" s="284" t="s">
        <v>77</v>
      </c>
      <c r="B59" s="285"/>
      <c r="C59" s="286"/>
      <c r="D59" s="125"/>
      <c r="E59" s="125" t="s">
        <v>22</v>
      </c>
      <c r="F59" s="125" t="s">
        <v>22</v>
      </c>
      <c r="G59" s="125"/>
      <c r="H59" s="125"/>
      <c r="I59" s="125"/>
      <c r="J59" s="125"/>
      <c r="K59" s="125"/>
      <c r="L59" s="125"/>
      <c r="M59" s="125"/>
      <c r="N59" s="169"/>
      <c r="O59" s="125"/>
      <c r="P59" s="176"/>
      <c r="Q59" s="176"/>
      <c r="R59" s="176"/>
      <c r="S59" s="176"/>
      <c r="T59" s="125"/>
      <c r="U59" s="125"/>
      <c r="V59" s="125"/>
      <c r="W59" s="125"/>
      <c r="X59" s="125"/>
      <c r="Y59" s="19"/>
      <c r="Z59" s="19"/>
      <c r="AA59" s="19"/>
    </row>
    <row r="60" spans="1:27" ht="14.25" hidden="1" customHeight="1" x14ac:dyDescent="0.2">
      <c r="A60" s="125" t="s">
        <v>55</v>
      </c>
      <c r="B60" s="284" t="s">
        <v>70</v>
      </c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6"/>
      <c r="Y60" s="19"/>
      <c r="Z60" s="19"/>
      <c r="AA60" s="19"/>
    </row>
    <row r="61" spans="1:27" hidden="1" x14ac:dyDescent="0.2">
      <c r="A61" s="126"/>
      <c r="B61" s="126"/>
      <c r="C61" s="126"/>
      <c r="D61" s="126"/>
      <c r="E61" s="74" t="s">
        <v>22</v>
      </c>
      <c r="F61" s="74" t="s">
        <v>22</v>
      </c>
      <c r="G61" s="74" t="s">
        <v>22</v>
      </c>
      <c r="H61" s="74" t="s">
        <v>22</v>
      </c>
      <c r="I61" s="74" t="s">
        <v>22</v>
      </c>
      <c r="J61" s="74" t="s">
        <v>22</v>
      </c>
      <c r="K61" s="74" t="s">
        <v>22</v>
      </c>
      <c r="L61" s="74" t="s">
        <v>22</v>
      </c>
      <c r="M61" s="74" t="s">
        <v>22</v>
      </c>
      <c r="N61" s="170"/>
      <c r="O61" s="126"/>
      <c r="P61" s="177"/>
      <c r="Q61" s="177"/>
      <c r="R61" s="177"/>
      <c r="S61" s="177"/>
      <c r="T61" s="126"/>
      <c r="U61" s="126"/>
      <c r="V61" s="126"/>
      <c r="W61" s="126"/>
      <c r="X61" s="126"/>
      <c r="Y61" s="23"/>
      <c r="Z61" s="23"/>
      <c r="AA61" s="23"/>
    </row>
    <row r="62" spans="1:27" ht="12.75" hidden="1" customHeight="1" x14ac:dyDescent="0.2">
      <c r="A62" s="284" t="s">
        <v>78</v>
      </c>
      <c r="B62" s="285"/>
      <c r="C62" s="286"/>
      <c r="D62" s="125"/>
      <c r="E62" s="125" t="s">
        <v>22</v>
      </c>
      <c r="F62" s="125" t="s">
        <v>22</v>
      </c>
      <c r="G62" s="125"/>
      <c r="H62" s="125"/>
      <c r="I62" s="125"/>
      <c r="J62" s="125"/>
      <c r="K62" s="125"/>
      <c r="L62" s="125"/>
      <c r="M62" s="125"/>
      <c r="N62" s="169"/>
      <c r="O62" s="125"/>
      <c r="P62" s="176"/>
      <c r="Q62" s="176"/>
      <c r="R62" s="176"/>
      <c r="S62" s="176"/>
      <c r="T62" s="125"/>
      <c r="U62" s="125"/>
      <c r="V62" s="125"/>
      <c r="W62" s="125"/>
      <c r="X62" s="125"/>
      <c r="Y62" s="19"/>
      <c r="Z62" s="19"/>
      <c r="AA62" s="19"/>
    </row>
    <row r="63" spans="1:27" ht="12" hidden="1" customHeight="1" x14ac:dyDescent="0.2">
      <c r="A63" s="284" t="s">
        <v>79</v>
      </c>
      <c r="B63" s="285"/>
      <c r="C63" s="286"/>
      <c r="D63" s="125"/>
      <c r="E63" s="125" t="s">
        <v>22</v>
      </c>
      <c r="F63" s="125" t="s">
        <v>22</v>
      </c>
      <c r="G63" s="125"/>
      <c r="H63" s="125"/>
      <c r="I63" s="125"/>
      <c r="J63" s="125"/>
      <c r="K63" s="125"/>
      <c r="L63" s="125"/>
      <c r="M63" s="125"/>
      <c r="N63" s="169"/>
      <c r="O63" s="125"/>
      <c r="P63" s="176"/>
      <c r="Q63" s="176"/>
      <c r="R63" s="176"/>
      <c r="S63" s="176"/>
      <c r="T63" s="125"/>
      <c r="U63" s="125"/>
      <c r="V63" s="125"/>
      <c r="W63" s="125"/>
      <c r="X63" s="125"/>
      <c r="Y63" s="19"/>
      <c r="Z63" s="19"/>
      <c r="AA63" s="19"/>
    </row>
    <row r="64" spans="1:27" x14ac:dyDescent="0.2">
      <c r="A64" s="305" t="s">
        <v>135</v>
      </c>
      <c r="B64" s="305"/>
      <c r="C64" s="305"/>
      <c r="D64" s="88">
        <f>D44</f>
        <v>9574.5299999999988</v>
      </c>
      <c r="E64" s="88">
        <f>'4'!E45</f>
        <v>9574.5300000000007</v>
      </c>
      <c r="F64" s="88">
        <f>'4'!F45</f>
        <v>0</v>
      </c>
      <c r="G64" s="88">
        <f>'4'!G45</f>
        <v>0</v>
      </c>
      <c r="H64" s="88">
        <f>'4'!H45</f>
        <v>0</v>
      </c>
      <c r="I64" s="88">
        <v>0</v>
      </c>
      <c r="J64" s="88">
        <f>'4'!I45</f>
        <v>0</v>
      </c>
      <c r="K64" s="88">
        <v>0</v>
      </c>
      <c r="L64" s="88">
        <v>0</v>
      </c>
      <c r="M64" s="88">
        <f>E64</f>
        <v>9574.5300000000007</v>
      </c>
      <c r="N64" s="88">
        <f t="shared" ref="N64:T64" si="8">N44</f>
        <v>544.38</v>
      </c>
      <c r="O64" s="88">
        <f t="shared" si="8"/>
        <v>9030.15</v>
      </c>
      <c r="P64" s="88">
        <f t="shared" si="8"/>
        <v>0</v>
      </c>
      <c r="Q64" s="88">
        <f t="shared" si="8"/>
        <v>9201.9299999999985</v>
      </c>
      <c r="R64" s="88">
        <f t="shared" si="8"/>
        <v>0</v>
      </c>
      <c r="S64" s="88">
        <f t="shared" si="8"/>
        <v>372.6</v>
      </c>
      <c r="T64" s="95" t="str">
        <f t="shared" si="8"/>
        <v>-</v>
      </c>
      <c r="U64" s="126" t="s">
        <v>125</v>
      </c>
      <c r="V64" s="126" t="str">
        <f>V44</f>
        <v>-</v>
      </c>
      <c r="W64" s="126" t="str">
        <f>W44</f>
        <v>-</v>
      </c>
      <c r="X64" s="126" t="str">
        <f>X44</f>
        <v>-</v>
      </c>
      <c r="Y64" s="23"/>
      <c r="Z64" s="23"/>
      <c r="AA64" s="23"/>
    </row>
    <row r="65" spans="1:27" x14ac:dyDescent="0.2">
      <c r="A65" s="127" t="s">
        <v>130</v>
      </c>
      <c r="B65" s="293" t="s">
        <v>128</v>
      </c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5"/>
      <c r="Y65" s="23"/>
      <c r="Z65" s="23"/>
      <c r="AA65" s="23"/>
    </row>
    <row r="66" spans="1:27" x14ac:dyDescent="0.2">
      <c r="A66" s="54" t="s">
        <v>13</v>
      </c>
      <c r="B66" s="290" t="s">
        <v>177</v>
      </c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2"/>
      <c r="Y66" s="25"/>
      <c r="Z66" s="25"/>
      <c r="AA66" s="25"/>
    </row>
    <row r="67" spans="1:27" x14ac:dyDescent="0.2">
      <c r="A67" s="55" t="s">
        <v>14</v>
      </c>
      <c r="B67" s="287" t="s">
        <v>68</v>
      </c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9"/>
      <c r="Y67" s="25"/>
      <c r="Z67" s="25"/>
      <c r="AA67" s="25"/>
    </row>
    <row r="68" spans="1:27" ht="63.75" x14ac:dyDescent="0.2">
      <c r="A68" s="130" t="str">
        <f>'4'!A49</f>
        <v>2.1.1.1</v>
      </c>
      <c r="B68" s="140" t="str">
        <f>'4'!B49</f>
        <v>Придбання сталевих теплоізоляційних труб з комплектуючими для реконструкції теплової мережі від ВТ-3 на просп. Відродження, 30 до ВТ-22 на просп. Відродження, 20 в м.Луцьку</v>
      </c>
      <c r="C68" s="130" t="str">
        <f>'4'!C49</f>
        <v>1250 м.п.</v>
      </c>
      <c r="D68" s="87">
        <f>'4'!D49</f>
        <v>5248.25</v>
      </c>
      <c r="E68" s="130" t="s">
        <v>48</v>
      </c>
      <c r="F68" s="130" t="s">
        <v>48</v>
      </c>
      <c r="G68" s="130" t="s">
        <v>48</v>
      </c>
      <c r="H68" s="130" t="s">
        <v>48</v>
      </c>
      <c r="I68" s="130" t="s">
        <v>48</v>
      </c>
      <c r="J68" s="130" t="s">
        <v>48</v>
      </c>
      <c r="K68" s="130" t="s">
        <v>48</v>
      </c>
      <c r="L68" s="130" t="s">
        <v>48</v>
      </c>
      <c r="M68" s="130" t="s">
        <v>48</v>
      </c>
      <c r="N68" s="103">
        <f>'4'!K49</f>
        <v>5248.25</v>
      </c>
      <c r="O68" s="103">
        <f>'4'!L49</f>
        <v>0</v>
      </c>
      <c r="P68" s="104">
        <v>0</v>
      </c>
      <c r="Q68" s="103">
        <f>D68</f>
        <v>5248.25</v>
      </c>
      <c r="R68" s="104">
        <v>0</v>
      </c>
      <c r="S68" s="104">
        <v>0</v>
      </c>
      <c r="T68" s="87" t="s">
        <v>125</v>
      </c>
      <c r="U68" s="87" t="s">
        <v>125</v>
      </c>
      <c r="V68" s="87" t="s">
        <v>125</v>
      </c>
      <c r="W68" s="87" t="s">
        <v>125</v>
      </c>
      <c r="X68" s="87" t="s">
        <v>125</v>
      </c>
      <c r="Y68" s="25"/>
      <c r="Z68" s="111"/>
      <c r="AA68" s="25"/>
    </row>
    <row r="69" spans="1:27" ht="25.5" x14ac:dyDescent="0.2">
      <c r="A69" s="130" t="str">
        <f>'4'!A50</f>
        <v>2.1.1.2</v>
      </c>
      <c r="B69" s="140" t="str">
        <f>'4'!B50</f>
        <v xml:space="preserve">Ізолювання трубопроводів (Ізоляційні роботи) </v>
      </c>
      <c r="C69" s="130" t="str">
        <f>'4'!C50</f>
        <v>1040 м.п.</v>
      </c>
      <c r="D69" s="87">
        <f>'4'!D50</f>
        <v>1248.3399999999999</v>
      </c>
      <c r="E69" s="130" t="s">
        <v>48</v>
      </c>
      <c r="F69" s="130" t="s">
        <v>48</v>
      </c>
      <c r="G69" s="130" t="s">
        <v>48</v>
      </c>
      <c r="H69" s="130" t="s">
        <v>48</v>
      </c>
      <c r="I69" s="130" t="s">
        <v>48</v>
      </c>
      <c r="J69" s="130" t="s">
        <v>48</v>
      </c>
      <c r="K69" s="130" t="s">
        <v>48</v>
      </c>
      <c r="L69" s="130" t="s">
        <v>48</v>
      </c>
      <c r="M69" s="130" t="s">
        <v>48</v>
      </c>
      <c r="N69" s="103">
        <f>'4'!K50</f>
        <v>0</v>
      </c>
      <c r="O69" s="103">
        <f>'4'!L50</f>
        <v>1248.3399999999999</v>
      </c>
      <c r="P69" s="103">
        <f>D69</f>
        <v>1248.3399999999999</v>
      </c>
      <c r="Q69" s="103">
        <v>0</v>
      </c>
      <c r="R69" s="104">
        <v>0</v>
      </c>
      <c r="S69" s="104">
        <v>0</v>
      </c>
      <c r="T69" s="222" t="s">
        <v>125</v>
      </c>
      <c r="U69" s="222" t="s">
        <v>125</v>
      </c>
      <c r="V69" s="222" t="s">
        <v>125</v>
      </c>
      <c r="W69" s="222" t="s">
        <v>125</v>
      </c>
      <c r="X69" s="222" t="s">
        <v>125</v>
      </c>
      <c r="Y69" s="25"/>
      <c r="Z69" s="111"/>
      <c r="AA69" s="25"/>
    </row>
    <row r="70" spans="1:27" ht="25.5" x14ac:dyDescent="0.2">
      <c r="A70" s="130" t="str">
        <f>'4'!A51</f>
        <v>2.1.1.3</v>
      </c>
      <c r="B70" s="140" t="str">
        <f>'4'!B51</f>
        <v xml:space="preserve">Ізолювання трубопроводів (Ізоляційні роботи) </v>
      </c>
      <c r="C70" s="130" t="str">
        <f>'4'!C51</f>
        <v>1156 м.п.</v>
      </c>
      <c r="D70" s="87">
        <f>'4'!D51</f>
        <v>1249.6500000000001</v>
      </c>
      <c r="E70" s="130" t="s">
        <v>48</v>
      </c>
      <c r="F70" s="130" t="s">
        <v>48</v>
      </c>
      <c r="G70" s="130" t="s">
        <v>48</v>
      </c>
      <c r="H70" s="130" t="s">
        <v>48</v>
      </c>
      <c r="I70" s="130" t="s">
        <v>48</v>
      </c>
      <c r="J70" s="130" t="s">
        <v>48</v>
      </c>
      <c r="K70" s="130" t="s">
        <v>48</v>
      </c>
      <c r="L70" s="130" t="s">
        <v>48</v>
      </c>
      <c r="M70" s="130" t="s">
        <v>48</v>
      </c>
      <c r="N70" s="103">
        <f>'4'!K51</f>
        <v>0</v>
      </c>
      <c r="O70" s="103">
        <f>'4'!L51</f>
        <v>1249.6500000000001</v>
      </c>
      <c r="P70" s="104">
        <v>0</v>
      </c>
      <c r="Q70" s="103">
        <f>D70</f>
        <v>1249.6500000000001</v>
      </c>
      <c r="R70" s="104">
        <v>0</v>
      </c>
      <c r="S70" s="104">
        <v>0</v>
      </c>
      <c r="T70" s="222" t="s">
        <v>125</v>
      </c>
      <c r="U70" s="222" t="s">
        <v>125</v>
      </c>
      <c r="V70" s="222" t="s">
        <v>125</v>
      </c>
      <c r="W70" s="222" t="s">
        <v>125</v>
      </c>
      <c r="X70" s="222" t="s">
        <v>125</v>
      </c>
      <c r="Y70" s="25"/>
      <c r="Z70" s="111"/>
      <c r="AA70" s="25"/>
    </row>
    <row r="71" spans="1:27" ht="38.25" x14ac:dyDescent="0.2">
      <c r="A71" s="130" t="str">
        <f>'4'!A52</f>
        <v>2.1.1.4</v>
      </c>
      <c r="B71" s="140" t="str">
        <f>'4'!B52</f>
        <v>Роботи по реконструкції теплової мережі від ВТ-3 на просп. Відродження, 30 до ВТ-22 на просп. Відродження, 20 в м.Луцьку</v>
      </c>
      <c r="C71" s="130" t="str">
        <f>'4'!C52</f>
        <v>1250 м.п.</v>
      </c>
      <c r="D71" s="87">
        <f>'4'!D52</f>
        <v>4162.32</v>
      </c>
      <c r="E71" s="130" t="s">
        <v>48</v>
      </c>
      <c r="F71" s="130" t="s">
        <v>48</v>
      </c>
      <c r="G71" s="130" t="s">
        <v>48</v>
      </c>
      <c r="H71" s="130" t="s">
        <v>48</v>
      </c>
      <c r="I71" s="130" t="s">
        <v>48</v>
      </c>
      <c r="J71" s="130" t="s">
        <v>48</v>
      </c>
      <c r="K71" s="130" t="s">
        <v>48</v>
      </c>
      <c r="L71" s="130" t="s">
        <v>48</v>
      </c>
      <c r="M71" s="130" t="s">
        <v>48</v>
      </c>
      <c r="N71" s="103">
        <f>'4'!K52</f>
        <v>0</v>
      </c>
      <c r="O71" s="103">
        <f>'4'!L52</f>
        <v>4162.32</v>
      </c>
      <c r="P71" s="104">
        <v>0</v>
      </c>
      <c r="Q71" s="103">
        <v>0</v>
      </c>
      <c r="R71" s="104">
        <f>D71</f>
        <v>4162.32</v>
      </c>
      <c r="S71" s="104">
        <v>0</v>
      </c>
      <c r="T71" s="222" t="s">
        <v>125</v>
      </c>
      <c r="U71" s="222" t="s">
        <v>125</v>
      </c>
      <c r="V71" s="222" t="s">
        <v>125</v>
      </c>
      <c r="W71" s="222" t="s">
        <v>125</v>
      </c>
      <c r="X71" s="222" t="s">
        <v>125</v>
      </c>
      <c r="Y71" s="25"/>
      <c r="Z71" s="111"/>
      <c r="AA71" s="25"/>
    </row>
    <row r="72" spans="1:27" ht="38.25" x14ac:dyDescent="0.2">
      <c r="A72" s="130" t="str">
        <f>'4'!A53</f>
        <v>2.1.1.5</v>
      </c>
      <c r="B72" s="140" t="str">
        <f>'4'!B53</f>
        <v>Роботи по реконструкції теплової мережі від ВТ-20 на просп. Відродження, 20 до ВТ-28 на просп. Відродження, 16 в м. Луцьку</v>
      </c>
      <c r="C72" s="130" t="str">
        <f>'4'!C53</f>
        <v>580 м.п.</v>
      </c>
      <c r="D72" s="87">
        <f>'4'!D53</f>
        <v>2632.93</v>
      </c>
      <c r="E72" s="130" t="s">
        <v>48</v>
      </c>
      <c r="F72" s="130" t="s">
        <v>48</v>
      </c>
      <c r="G72" s="130" t="s">
        <v>48</v>
      </c>
      <c r="H72" s="130" t="s">
        <v>48</v>
      </c>
      <c r="I72" s="130" t="s">
        <v>48</v>
      </c>
      <c r="J72" s="130" t="s">
        <v>48</v>
      </c>
      <c r="K72" s="130" t="s">
        <v>48</v>
      </c>
      <c r="L72" s="130" t="s">
        <v>48</v>
      </c>
      <c r="M72" s="130" t="s">
        <v>48</v>
      </c>
      <c r="N72" s="103">
        <f>'4'!K53</f>
        <v>0</v>
      </c>
      <c r="O72" s="103">
        <f>'4'!L53</f>
        <v>2632.93</v>
      </c>
      <c r="P72" s="104">
        <v>0</v>
      </c>
      <c r="Q72" s="103">
        <v>0</v>
      </c>
      <c r="R72" s="104">
        <v>0</v>
      </c>
      <c r="S72" s="104">
        <f>D72</f>
        <v>2632.93</v>
      </c>
      <c r="T72" s="222" t="s">
        <v>125</v>
      </c>
      <c r="U72" s="222" t="s">
        <v>125</v>
      </c>
      <c r="V72" s="222" t="s">
        <v>125</v>
      </c>
      <c r="W72" s="222" t="s">
        <v>125</v>
      </c>
      <c r="X72" s="222" t="s">
        <v>125</v>
      </c>
      <c r="Y72" s="25"/>
      <c r="Z72" s="111"/>
      <c r="AA72" s="25"/>
    </row>
    <row r="73" spans="1:27" ht="38.25" x14ac:dyDescent="0.2">
      <c r="A73" s="130" t="str">
        <f>'4'!A54</f>
        <v>2.1.1.6</v>
      </c>
      <c r="B73" s="140" t="str">
        <f>'4'!B54</f>
        <v>Роботи по капітальному ремонту теплових мереж від ВТ-5 до ВТ-7 на вул. Даньшина, 1 в м. Луцьку</v>
      </c>
      <c r="C73" s="130" t="str">
        <f>'4'!C54</f>
        <v>374 м.п.</v>
      </c>
      <c r="D73" s="87">
        <f>'4'!D54</f>
        <v>1581.88</v>
      </c>
      <c r="E73" s="130" t="s">
        <v>48</v>
      </c>
      <c r="F73" s="130" t="s">
        <v>48</v>
      </c>
      <c r="G73" s="130" t="s">
        <v>48</v>
      </c>
      <c r="H73" s="130" t="s">
        <v>48</v>
      </c>
      <c r="I73" s="130" t="s">
        <v>48</v>
      </c>
      <c r="J73" s="130" t="s">
        <v>48</v>
      </c>
      <c r="K73" s="130" t="s">
        <v>48</v>
      </c>
      <c r="L73" s="130" t="s">
        <v>48</v>
      </c>
      <c r="M73" s="130" t="s">
        <v>48</v>
      </c>
      <c r="N73" s="103">
        <f>'4'!K54</f>
        <v>0</v>
      </c>
      <c r="O73" s="103">
        <f>'4'!L54</f>
        <v>1581.88</v>
      </c>
      <c r="P73" s="104">
        <v>0</v>
      </c>
      <c r="Q73" s="103">
        <v>0</v>
      </c>
      <c r="R73" s="104">
        <v>0</v>
      </c>
      <c r="S73" s="104">
        <f>D73</f>
        <v>1581.88</v>
      </c>
      <c r="T73" s="222" t="s">
        <v>125</v>
      </c>
      <c r="U73" s="222" t="s">
        <v>125</v>
      </c>
      <c r="V73" s="222" t="s">
        <v>125</v>
      </c>
      <c r="W73" s="222" t="s">
        <v>125</v>
      </c>
      <c r="X73" s="222" t="s">
        <v>125</v>
      </c>
      <c r="Y73" s="25"/>
      <c r="Z73" s="111"/>
      <c r="AA73" s="25"/>
    </row>
    <row r="74" spans="1:27" ht="17.25" customHeight="1" x14ac:dyDescent="0.2">
      <c r="A74" s="284" t="s">
        <v>82</v>
      </c>
      <c r="B74" s="285"/>
      <c r="C74" s="286"/>
      <c r="D74" s="87">
        <f>SUM(D68:D73)</f>
        <v>16123.369999999999</v>
      </c>
      <c r="E74" s="87" t="s">
        <v>48</v>
      </c>
      <c r="F74" s="87" t="s">
        <v>48</v>
      </c>
      <c r="G74" s="74" t="s">
        <v>125</v>
      </c>
      <c r="H74" s="74" t="s">
        <v>125</v>
      </c>
      <c r="I74" s="74" t="s">
        <v>125</v>
      </c>
      <c r="J74" s="89" t="s">
        <v>125</v>
      </c>
      <c r="K74" s="74" t="s">
        <v>125</v>
      </c>
      <c r="L74" s="74" t="s">
        <v>125</v>
      </c>
      <c r="M74" s="87" t="s">
        <v>125</v>
      </c>
      <c r="N74" s="103">
        <f>'4'!K55</f>
        <v>5248.25</v>
      </c>
      <c r="O74" s="103">
        <f>'4'!L55</f>
        <v>10875.119999999999</v>
      </c>
      <c r="P74" s="87">
        <f>SUM(P68:P73)</f>
        <v>1248.3399999999999</v>
      </c>
      <c r="Q74" s="87">
        <f>SUM(Q68:Q73)</f>
        <v>6497.9</v>
      </c>
      <c r="R74" s="87">
        <f>SUM(R68:R73)</f>
        <v>4162.32</v>
      </c>
      <c r="S74" s="87">
        <f>SUM(S68:S73)</f>
        <v>4214.8099999999995</v>
      </c>
      <c r="T74" s="87" t="s">
        <v>125</v>
      </c>
      <c r="U74" s="87" t="s">
        <v>125</v>
      </c>
      <c r="V74" s="87" t="s">
        <v>125</v>
      </c>
      <c r="W74" s="87" t="s">
        <v>125</v>
      </c>
      <c r="X74" s="87" t="s">
        <v>125</v>
      </c>
      <c r="Y74" s="19"/>
      <c r="Z74" s="19"/>
      <c r="AA74" s="19"/>
    </row>
    <row r="75" spans="1:27" ht="15.75" customHeight="1" x14ac:dyDescent="0.2">
      <c r="A75" s="128" t="s">
        <v>43</v>
      </c>
      <c r="B75" s="287" t="s">
        <v>115</v>
      </c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9"/>
      <c r="Y75" s="24"/>
      <c r="Z75" s="24"/>
      <c r="AA75" s="24"/>
    </row>
    <row r="76" spans="1:27" ht="15.75" customHeight="1" x14ac:dyDescent="0.2">
      <c r="A76" s="284" t="s">
        <v>83</v>
      </c>
      <c r="B76" s="285"/>
      <c r="C76" s="286"/>
      <c r="D76" s="87">
        <v>0</v>
      </c>
      <c r="E76" s="125" t="s">
        <v>22</v>
      </c>
      <c r="F76" s="125" t="s">
        <v>22</v>
      </c>
      <c r="G76" s="125" t="s">
        <v>125</v>
      </c>
      <c r="H76" s="125" t="s">
        <v>125</v>
      </c>
      <c r="I76" s="125" t="s">
        <v>125</v>
      </c>
      <c r="J76" s="125" t="s">
        <v>125</v>
      </c>
      <c r="K76" s="125" t="s">
        <v>125</v>
      </c>
      <c r="L76" s="125" t="s">
        <v>125</v>
      </c>
      <c r="M76" s="125" t="s">
        <v>125</v>
      </c>
      <c r="N76" s="103">
        <v>0</v>
      </c>
      <c r="O76" s="103">
        <v>0</v>
      </c>
      <c r="P76" s="103">
        <v>0</v>
      </c>
      <c r="Q76" s="103">
        <v>0</v>
      </c>
      <c r="R76" s="103">
        <v>0</v>
      </c>
      <c r="S76" s="103">
        <v>0</v>
      </c>
      <c r="T76" s="125" t="s">
        <v>125</v>
      </c>
      <c r="U76" s="125" t="s">
        <v>125</v>
      </c>
      <c r="V76" s="125" t="s">
        <v>125</v>
      </c>
      <c r="W76" s="125" t="s">
        <v>125</v>
      </c>
      <c r="X76" s="125" t="s">
        <v>125</v>
      </c>
      <c r="Y76" s="19"/>
      <c r="Z76" s="19"/>
      <c r="AA76" s="19"/>
    </row>
    <row r="77" spans="1:27" ht="15" customHeight="1" x14ac:dyDescent="0.2">
      <c r="A77" s="75" t="s">
        <v>44</v>
      </c>
      <c r="B77" s="284" t="s">
        <v>70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6"/>
      <c r="Y77" s="24"/>
      <c r="Z77" s="24"/>
      <c r="AA77" s="24"/>
    </row>
    <row r="78" spans="1:27" ht="15" customHeight="1" x14ac:dyDescent="0.2">
      <c r="A78" s="135" t="str">
        <f>'4'!A59</f>
        <v>2.1.3.1</v>
      </c>
      <c r="B78" s="135" t="str">
        <f>'4'!B59</f>
        <v>Придбання причепа-лавету</v>
      </c>
      <c r="C78" s="135" t="str">
        <f>'4'!C59</f>
        <v>1 шт</v>
      </c>
      <c r="D78" s="87">
        <f>'4'!D59</f>
        <v>180</v>
      </c>
      <c r="E78" s="130" t="s">
        <v>48</v>
      </c>
      <c r="F78" s="130" t="s">
        <v>48</v>
      </c>
      <c r="G78" s="130" t="s">
        <v>48</v>
      </c>
      <c r="H78" s="130" t="s">
        <v>48</v>
      </c>
      <c r="I78" s="130" t="s">
        <v>48</v>
      </c>
      <c r="J78" s="130" t="s">
        <v>48</v>
      </c>
      <c r="K78" s="130" t="s">
        <v>48</v>
      </c>
      <c r="L78" s="130" t="s">
        <v>48</v>
      </c>
      <c r="M78" s="130" t="s">
        <v>48</v>
      </c>
      <c r="N78" s="224">
        <f>D78</f>
        <v>180</v>
      </c>
      <c r="O78" s="87">
        <v>0</v>
      </c>
      <c r="P78" s="87">
        <v>0</v>
      </c>
      <c r="Q78" s="87">
        <v>0</v>
      </c>
      <c r="R78" s="224">
        <f>D78</f>
        <v>180</v>
      </c>
      <c r="S78" s="87">
        <v>0</v>
      </c>
      <c r="T78" s="222" t="s">
        <v>125</v>
      </c>
      <c r="U78" s="222" t="s">
        <v>125</v>
      </c>
      <c r="V78" s="222" t="s">
        <v>125</v>
      </c>
      <c r="W78" s="222" t="s">
        <v>125</v>
      </c>
      <c r="X78" s="222" t="s">
        <v>125</v>
      </c>
      <c r="Y78" s="24"/>
      <c r="Z78" s="24"/>
      <c r="AA78" s="24"/>
    </row>
    <row r="79" spans="1:27" ht="16.5" customHeight="1" x14ac:dyDescent="0.2">
      <c r="A79" s="284" t="s">
        <v>84</v>
      </c>
      <c r="B79" s="285"/>
      <c r="C79" s="286"/>
      <c r="D79" s="87">
        <f>SUM(D78)</f>
        <v>180</v>
      </c>
      <c r="E79" s="125" t="s">
        <v>22</v>
      </c>
      <c r="F79" s="125" t="s">
        <v>22</v>
      </c>
      <c r="G79" s="125" t="s">
        <v>125</v>
      </c>
      <c r="H79" s="125" t="s">
        <v>125</v>
      </c>
      <c r="I79" s="125" t="s">
        <v>125</v>
      </c>
      <c r="J79" s="125" t="s">
        <v>125</v>
      </c>
      <c r="K79" s="125" t="s">
        <v>125</v>
      </c>
      <c r="L79" s="125" t="s">
        <v>125</v>
      </c>
      <c r="M79" s="125" t="s">
        <v>125</v>
      </c>
      <c r="N79" s="87">
        <f t="shared" ref="N79:S79" si="9">SUM(N78)</f>
        <v>180</v>
      </c>
      <c r="O79" s="87">
        <f t="shared" si="9"/>
        <v>0</v>
      </c>
      <c r="P79" s="87">
        <f t="shared" si="9"/>
        <v>0</v>
      </c>
      <c r="Q79" s="87">
        <f t="shared" si="9"/>
        <v>0</v>
      </c>
      <c r="R79" s="87">
        <f t="shared" si="9"/>
        <v>180</v>
      </c>
      <c r="S79" s="87">
        <f t="shared" si="9"/>
        <v>0</v>
      </c>
      <c r="T79" s="125" t="s">
        <v>125</v>
      </c>
      <c r="U79" s="125" t="s">
        <v>125</v>
      </c>
      <c r="V79" s="125" t="s">
        <v>125</v>
      </c>
      <c r="W79" s="125" t="s">
        <v>125</v>
      </c>
      <c r="X79" s="125" t="s">
        <v>125</v>
      </c>
      <c r="Y79" s="19"/>
      <c r="Z79" s="19"/>
      <c r="AA79" s="19"/>
    </row>
    <row r="80" spans="1:27" ht="15" customHeight="1" x14ac:dyDescent="0.2">
      <c r="A80" s="284" t="s">
        <v>85</v>
      </c>
      <c r="B80" s="285"/>
      <c r="C80" s="286"/>
      <c r="D80" s="87">
        <f>D74+D79+D76</f>
        <v>16303.369999999999</v>
      </c>
      <c r="E80" s="125" t="s">
        <v>48</v>
      </c>
      <c r="F80" s="125" t="s">
        <v>48</v>
      </c>
      <c r="G80" s="125" t="s">
        <v>125</v>
      </c>
      <c r="H80" s="74" t="s">
        <v>125</v>
      </c>
      <c r="I80" s="74" t="s">
        <v>125</v>
      </c>
      <c r="J80" s="89" t="str">
        <f>J74</f>
        <v>-</v>
      </c>
      <c r="K80" s="74" t="s">
        <v>125</v>
      </c>
      <c r="L80" s="74" t="s">
        <v>125</v>
      </c>
      <c r="M80" s="87" t="str">
        <f>M74</f>
        <v>-</v>
      </c>
      <c r="N80" s="87">
        <f t="shared" ref="N80:S80" si="10">N74+N79+N76</f>
        <v>5428.25</v>
      </c>
      <c r="O80" s="87">
        <f t="shared" si="10"/>
        <v>10875.119999999999</v>
      </c>
      <c r="P80" s="87">
        <f t="shared" si="10"/>
        <v>1248.3399999999999</v>
      </c>
      <c r="Q80" s="87">
        <f t="shared" si="10"/>
        <v>6497.9</v>
      </c>
      <c r="R80" s="87">
        <f t="shared" si="10"/>
        <v>4342.32</v>
      </c>
      <c r="S80" s="87">
        <f t="shared" si="10"/>
        <v>4214.8099999999995</v>
      </c>
      <c r="T80" s="94" t="str">
        <f>T74</f>
        <v>-</v>
      </c>
      <c r="U80" s="222" t="s">
        <v>125</v>
      </c>
      <c r="V80" s="87" t="str">
        <f>V74</f>
        <v>-</v>
      </c>
      <c r="W80" s="87" t="str">
        <f>W74</f>
        <v>-</v>
      </c>
      <c r="X80" s="87" t="str">
        <f>X74</f>
        <v>-</v>
      </c>
      <c r="Y80" s="19"/>
      <c r="Z80" s="19"/>
      <c r="AA80" s="19"/>
    </row>
    <row r="81" spans="1:27" ht="14.25" customHeight="1" x14ac:dyDescent="0.2">
      <c r="A81" s="290" t="s">
        <v>131</v>
      </c>
      <c r="B81" s="291"/>
      <c r="C81" s="292"/>
      <c r="D81" s="88">
        <f>'4'!D62</f>
        <v>16303.369999999999</v>
      </c>
      <c r="E81" s="88">
        <f>'4'!E62</f>
        <v>10375.82</v>
      </c>
      <c r="F81" s="88">
        <f>'4'!F62</f>
        <v>5927.5499999999993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f>E81+F81</f>
        <v>16303.369999999999</v>
      </c>
      <c r="N81" s="88">
        <f>N80</f>
        <v>5428.25</v>
      </c>
      <c r="O81" s="88">
        <f t="shared" ref="O81:S81" si="11">O80</f>
        <v>10875.119999999999</v>
      </c>
      <c r="P81" s="88">
        <f t="shared" si="11"/>
        <v>1248.3399999999999</v>
      </c>
      <c r="Q81" s="88">
        <f t="shared" si="11"/>
        <v>6497.9</v>
      </c>
      <c r="R81" s="88">
        <f t="shared" si="11"/>
        <v>4342.32</v>
      </c>
      <c r="S81" s="88">
        <f t="shared" si="11"/>
        <v>4214.8099999999995</v>
      </c>
      <c r="T81" s="125" t="s">
        <v>125</v>
      </c>
      <c r="U81" s="125" t="s">
        <v>125</v>
      </c>
      <c r="V81" s="125" t="s">
        <v>125</v>
      </c>
      <c r="W81" s="125" t="s">
        <v>125</v>
      </c>
      <c r="X81" s="125" t="s">
        <v>125</v>
      </c>
      <c r="Y81" s="19"/>
      <c r="Z81" s="19"/>
      <c r="AA81" s="19"/>
    </row>
    <row r="82" spans="1:27" ht="14.25" customHeight="1" x14ac:dyDescent="0.2">
      <c r="A82" s="127" t="s">
        <v>132</v>
      </c>
      <c r="B82" s="293" t="s">
        <v>129</v>
      </c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5"/>
      <c r="Y82" s="19"/>
      <c r="Z82" s="19"/>
      <c r="AA82" s="19"/>
    </row>
    <row r="83" spans="1:27" x14ac:dyDescent="0.2">
      <c r="A83" s="54" t="s">
        <v>13</v>
      </c>
      <c r="B83" s="290" t="s">
        <v>117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2"/>
      <c r="Y83" s="19"/>
      <c r="Z83" s="19"/>
      <c r="AA83" s="19"/>
    </row>
    <row r="84" spans="1:27" x14ac:dyDescent="0.2">
      <c r="A84" s="55" t="s">
        <v>14</v>
      </c>
      <c r="B84" s="287" t="s">
        <v>68</v>
      </c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9"/>
      <c r="Y84" s="19"/>
      <c r="Z84" s="19"/>
      <c r="AA84" s="19"/>
    </row>
    <row r="85" spans="1:27" ht="14.25" customHeight="1" x14ac:dyDescent="0.2">
      <c r="A85" s="284" t="s">
        <v>82</v>
      </c>
      <c r="B85" s="285"/>
      <c r="C85" s="286"/>
      <c r="D85" s="87">
        <v>0</v>
      </c>
      <c r="E85" s="87" t="s">
        <v>48</v>
      </c>
      <c r="F85" s="87" t="s">
        <v>48</v>
      </c>
      <c r="G85" s="74" t="s">
        <v>125</v>
      </c>
      <c r="H85" s="74" t="s">
        <v>125</v>
      </c>
      <c r="I85" s="74" t="s">
        <v>125</v>
      </c>
      <c r="J85" s="89" t="s">
        <v>125</v>
      </c>
      <c r="K85" s="74" t="s">
        <v>125</v>
      </c>
      <c r="L85" s="74" t="s">
        <v>125</v>
      </c>
      <c r="M85" s="87" t="s">
        <v>125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 t="s">
        <v>125</v>
      </c>
      <c r="U85" s="87" t="s">
        <v>125</v>
      </c>
      <c r="V85" s="87" t="s">
        <v>125</v>
      </c>
      <c r="W85" s="87" t="s">
        <v>125</v>
      </c>
      <c r="X85" s="87" t="s">
        <v>125</v>
      </c>
      <c r="Y85" s="19"/>
      <c r="Z85" s="19"/>
      <c r="AA85" s="19"/>
    </row>
    <row r="86" spans="1:27" x14ac:dyDescent="0.2">
      <c r="A86" s="128" t="s">
        <v>43</v>
      </c>
      <c r="B86" s="287" t="s">
        <v>161</v>
      </c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9"/>
      <c r="Y86" s="19"/>
      <c r="Z86" s="19"/>
      <c r="AA86" s="19"/>
    </row>
    <row r="87" spans="1:27" ht="14.25" customHeight="1" x14ac:dyDescent="0.2">
      <c r="A87" s="284" t="s">
        <v>83</v>
      </c>
      <c r="B87" s="285"/>
      <c r="C87" s="286"/>
      <c r="D87" s="87">
        <v>0</v>
      </c>
      <c r="E87" s="125" t="s">
        <v>22</v>
      </c>
      <c r="F87" s="125" t="s">
        <v>22</v>
      </c>
      <c r="G87" s="125" t="s">
        <v>125</v>
      </c>
      <c r="H87" s="125" t="s">
        <v>125</v>
      </c>
      <c r="I87" s="125" t="s">
        <v>125</v>
      </c>
      <c r="J87" s="125" t="s">
        <v>125</v>
      </c>
      <c r="K87" s="125" t="s">
        <v>125</v>
      </c>
      <c r="L87" s="125" t="s">
        <v>125</v>
      </c>
      <c r="M87" s="125" t="s">
        <v>125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03">
        <v>0</v>
      </c>
      <c r="T87" s="128" t="s">
        <v>125</v>
      </c>
      <c r="U87" s="128" t="s">
        <v>125</v>
      </c>
      <c r="V87" s="128" t="s">
        <v>125</v>
      </c>
      <c r="W87" s="128" t="s">
        <v>125</v>
      </c>
      <c r="X87" s="128" t="s">
        <v>125</v>
      </c>
      <c r="Y87" s="19"/>
      <c r="Z87" s="19"/>
      <c r="AA87" s="19"/>
    </row>
    <row r="88" spans="1:27" x14ac:dyDescent="0.2">
      <c r="A88" s="54" t="s">
        <v>44</v>
      </c>
      <c r="B88" s="284" t="s">
        <v>70</v>
      </c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6"/>
      <c r="Y88" s="19"/>
      <c r="Z88" s="19"/>
      <c r="AA88" s="19"/>
    </row>
    <row r="89" spans="1:27" ht="25.5" x14ac:dyDescent="0.2">
      <c r="A89" s="135" t="str">
        <f>'4'!A66</f>
        <v>2.1.1.1</v>
      </c>
      <c r="B89" s="223" t="str">
        <f>'4'!B66</f>
        <v>Придбання пластинчастого теплообмінника для ЦТП на просп. Молоді, 5в</v>
      </c>
      <c r="C89" s="135" t="str">
        <f>'4'!C59</f>
        <v>1 шт</v>
      </c>
      <c r="D89" s="87">
        <f>'4'!D66</f>
        <v>171.82</v>
      </c>
      <c r="E89" s="130" t="s">
        <v>48</v>
      </c>
      <c r="F89" s="130" t="s">
        <v>48</v>
      </c>
      <c r="G89" s="130" t="s">
        <v>48</v>
      </c>
      <c r="H89" s="130" t="s">
        <v>48</v>
      </c>
      <c r="I89" s="130" t="s">
        <v>48</v>
      </c>
      <c r="J89" s="130" t="s">
        <v>48</v>
      </c>
      <c r="K89" s="130" t="s">
        <v>48</v>
      </c>
      <c r="L89" s="130" t="s">
        <v>48</v>
      </c>
      <c r="M89" s="130" t="s">
        <v>48</v>
      </c>
      <c r="N89" s="87">
        <f>'4'!K66</f>
        <v>171.82</v>
      </c>
      <c r="O89" s="87">
        <f>'4'!L66</f>
        <v>0</v>
      </c>
      <c r="P89" s="87">
        <v>0</v>
      </c>
      <c r="Q89" s="87">
        <v>0</v>
      </c>
      <c r="R89" s="87">
        <f>D89</f>
        <v>171.82</v>
      </c>
      <c r="S89" s="87">
        <v>0</v>
      </c>
      <c r="T89" s="125" t="s">
        <v>125</v>
      </c>
      <c r="U89" s="125" t="s">
        <v>125</v>
      </c>
      <c r="V89" s="125" t="s">
        <v>125</v>
      </c>
      <c r="W89" s="125" t="s">
        <v>125</v>
      </c>
      <c r="X89" s="125" t="s">
        <v>125</v>
      </c>
      <c r="Y89" s="19"/>
      <c r="Z89" s="19"/>
      <c r="AA89" s="19"/>
    </row>
    <row r="90" spans="1:27" ht="14.25" customHeight="1" x14ac:dyDescent="0.2">
      <c r="A90" s="284" t="s">
        <v>84</v>
      </c>
      <c r="B90" s="285"/>
      <c r="C90" s="286"/>
      <c r="D90" s="87">
        <f>SUM(D89:D89)</f>
        <v>171.82</v>
      </c>
      <c r="E90" s="125" t="s">
        <v>22</v>
      </c>
      <c r="F90" s="125" t="s">
        <v>22</v>
      </c>
      <c r="G90" s="125" t="s">
        <v>125</v>
      </c>
      <c r="H90" s="125" t="s">
        <v>125</v>
      </c>
      <c r="I90" s="125" t="s">
        <v>125</v>
      </c>
      <c r="J90" s="125" t="s">
        <v>125</v>
      </c>
      <c r="K90" s="125" t="s">
        <v>125</v>
      </c>
      <c r="L90" s="125" t="s">
        <v>125</v>
      </c>
      <c r="M90" s="125" t="s">
        <v>125</v>
      </c>
      <c r="N90" s="87">
        <f t="shared" ref="N90:S90" si="12">SUM(N89:N89)</f>
        <v>171.82</v>
      </c>
      <c r="O90" s="87">
        <f t="shared" si="12"/>
        <v>0</v>
      </c>
      <c r="P90" s="87">
        <f t="shared" si="12"/>
        <v>0</v>
      </c>
      <c r="Q90" s="87">
        <f t="shared" si="12"/>
        <v>0</v>
      </c>
      <c r="R90" s="87">
        <f t="shared" si="12"/>
        <v>171.82</v>
      </c>
      <c r="S90" s="87">
        <f t="shared" si="12"/>
        <v>0</v>
      </c>
      <c r="T90" s="128" t="s">
        <v>125</v>
      </c>
      <c r="U90" s="128" t="s">
        <v>125</v>
      </c>
      <c r="V90" s="128" t="s">
        <v>125</v>
      </c>
      <c r="W90" s="128" t="s">
        <v>125</v>
      </c>
      <c r="X90" s="128" t="s">
        <v>125</v>
      </c>
      <c r="Y90" s="19"/>
      <c r="Z90" s="19"/>
      <c r="AA90" s="19"/>
    </row>
    <row r="91" spans="1:27" x14ac:dyDescent="0.2">
      <c r="A91" s="284" t="s">
        <v>85</v>
      </c>
      <c r="B91" s="285"/>
      <c r="C91" s="286"/>
      <c r="D91" s="90">
        <f>D85+D90+D87</f>
        <v>171.82</v>
      </c>
      <c r="E91" s="125" t="s">
        <v>48</v>
      </c>
      <c r="F91" s="125" t="s">
        <v>48</v>
      </c>
      <c r="G91" s="125" t="s">
        <v>125</v>
      </c>
      <c r="H91" s="74" t="s">
        <v>125</v>
      </c>
      <c r="I91" s="74" t="s">
        <v>125</v>
      </c>
      <c r="J91" s="89" t="str">
        <f>J85</f>
        <v>-</v>
      </c>
      <c r="K91" s="74" t="s">
        <v>125</v>
      </c>
      <c r="L91" s="74" t="s">
        <v>125</v>
      </c>
      <c r="M91" s="90" t="str">
        <f>M85</f>
        <v>-</v>
      </c>
      <c r="N91" s="90">
        <f t="shared" ref="N91:S91" si="13">N85+N90+N87</f>
        <v>171.82</v>
      </c>
      <c r="O91" s="90">
        <f t="shared" si="13"/>
        <v>0</v>
      </c>
      <c r="P91" s="90">
        <f t="shared" si="13"/>
        <v>0</v>
      </c>
      <c r="Q91" s="90">
        <f t="shared" si="13"/>
        <v>0</v>
      </c>
      <c r="R91" s="90">
        <f t="shared" si="13"/>
        <v>171.82</v>
      </c>
      <c r="S91" s="90">
        <f t="shared" si="13"/>
        <v>0</v>
      </c>
      <c r="T91" s="102" t="str">
        <f>T85</f>
        <v>-</v>
      </c>
      <c r="U91" s="90" t="s">
        <v>125</v>
      </c>
      <c r="V91" s="90" t="str">
        <f>V85</f>
        <v>-</v>
      </c>
      <c r="W91" s="90" t="str">
        <f>W85</f>
        <v>-</v>
      </c>
      <c r="X91" s="90" t="str">
        <f>X85</f>
        <v>-</v>
      </c>
      <c r="Y91" s="19"/>
      <c r="Z91" s="19"/>
      <c r="AA91" s="19"/>
    </row>
    <row r="92" spans="1:27" ht="14.25" hidden="1" customHeight="1" x14ac:dyDescent="0.2">
      <c r="A92" s="54" t="s">
        <v>38</v>
      </c>
      <c r="B92" s="296" t="s">
        <v>116</v>
      </c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8"/>
      <c r="Y92" s="19"/>
      <c r="Z92" s="19"/>
      <c r="AA92" s="19"/>
    </row>
    <row r="93" spans="1:27" ht="14.25" hidden="1" customHeight="1" x14ac:dyDescent="0.2">
      <c r="A93" s="59" t="s">
        <v>15</v>
      </c>
      <c r="B93" s="287" t="s">
        <v>68</v>
      </c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9"/>
      <c r="Y93" s="19"/>
      <c r="Z93" s="19"/>
      <c r="AA93" s="19"/>
    </row>
    <row r="94" spans="1:27" ht="14.25" hidden="1" customHeight="1" x14ac:dyDescent="0.2">
      <c r="A94" s="127"/>
      <c r="B94" s="127"/>
      <c r="C94" s="127"/>
      <c r="D94" s="127"/>
      <c r="E94" s="56" t="s">
        <v>22</v>
      </c>
      <c r="F94" s="56" t="s">
        <v>22</v>
      </c>
      <c r="G94" s="56" t="s">
        <v>22</v>
      </c>
      <c r="H94" s="56" t="s">
        <v>22</v>
      </c>
      <c r="I94" s="56" t="s">
        <v>22</v>
      </c>
      <c r="J94" s="56" t="s">
        <v>22</v>
      </c>
      <c r="K94" s="56" t="s">
        <v>22</v>
      </c>
      <c r="L94" s="56" t="s">
        <v>22</v>
      </c>
      <c r="M94" s="56" t="s">
        <v>22</v>
      </c>
      <c r="N94" s="146"/>
      <c r="O94" s="127"/>
      <c r="P94" s="57"/>
      <c r="Q94" s="57"/>
      <c r="R94" s="146"/>
      <c r="S94" s="146"/>
      <c r="T94" s="127"/>
      <c r="U94" s="127"/>
      <c r="V94" s="127"/>
      <c r="W94" s="127"/>
      <c r="X94" s="127"/>
      <c r="Y94" s="19"/>
      <c r="Z94" s="19"/>
      <c r="AA94" s="19"/>
    </row>
    <row r="95" spans="1:27" ht="14.25" hidden="1" customHeight="1" x14ac:dyDescent="0.2">
      <c r="A95" s="299" t="s">
        <v>86</v>
      </c>
      <c r="B95" s="300"/>
      <c r="C95" s="301"/>
      <c r="D95" s="128"/>
      <c r="E95" s="128" t="s">
        <v>22</v>
      </c>
      <c r="F95" s="128" t="s">
        <v>22</v>
      </c>
      <c r="G95" s="128"/>
      <c r="H95" s="128"/>
      <c r="I95" s="128"/>
      <c r="J95" s="128"/>
      <c r="K95" s="128"/>
      <c r="L95" s="128"/>
      <c r="M95" s="128"/>
      <c r="N95" s="173"/>
      <c r="O95" s="128"/>
      <c r="P95" s="58"/>
      <c r="Q95" s="58"/>
      <c r="R95" s="175"/>
      <c r="S95" s="175"/>
      <c r="T95" s="128"/>
      <c r="U95" s="128"/>
      <c r="V95" s="128"/>
      <c r="W95" s="128"/>
      <c r="X95" s="128"/>
      <c r="Y95" s="19"/>
      <c r="Z95" s="19"/>
      <c r="AA95" s="19"/>
    </row>
    <row r="96" spans="1:27" ht="14.25" hidden="1" customHeight="1" x14ac:dyDescent="0.2">
      <c r="A96" s="129" t="s">
        <v>16</v>
      </c>
      <c r="B96" s="287" t="s">
        <v>69</v>
      </c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9"/>
      <c r="Y96" s="19"/>
      <c r="Z96" s="19"/>
      <c r="AA96" s="19"/>
    </row>
    <row r="97" spans="1:27" ht="14.25" hidden="1" customHeight="1" x14ac:dyDescent="0.2">
      <c r="A97" s="127"/>
      <c r="B97" s="127"/>
      <c r="C97" s="127"/>
      <c r="D97" s="127"/>
      <c r="E97" s="56" t="s">
        <v>22</v>
      </c>
      <c r="F97" s="56" t="s">
        <v>22</v>
      </c>
      <c r="G97" s="56" t="s">
        <v>22</v>
      </c>
      <c r="H97" s="56" t="s">
        <v>22</v>
      </c>
      <c r="I97" s="56" t="s">
        <v>22</v>
      </c>
      <c r="J97" s="56" t="s">
        <v>22</v>
      </c>
      <c r="K97" s="56" t="s">
        <v>22</v>
      </c>
      <c r="L97" s="56" t="s">
        <v>22</v>
      </c>
      <c r="M97" s="56" t="s">
        <v>22</v>
      </c>
      <c r="N97" s="146"/>
      <c r="O97" s="127"/>
      <c r="P97" s="57"/>
      <c r="Q97" s="57"/>
      <c r="R97" s="146"/>
      <c r="S97" s="146"/>
      <c r="T97" s="127"/>
      <c r="U97" s="127"/>
      <c r="V97" s="127"/>
      <c r="W97" s="127"/>
      <c r="X97" s="127"/>
      <c r="Y97" s="19"/>
      <c r="Z97" s="19"/>
      <c r="AA97" s="19"/>
    </row>
    <row r="98" spans="1:27" ht="14.25" hidden="1" customHeight="1" x14ac:dyDescent="0.2">
      <c r="A98" s="299" t="s">
        <v>87</v>
      </c>
      <c r="B98" s="300"/>
      <c r="C98" s="301"/>
      <c r="D98" s="128"/>
      <c r="E98" s="128" t="s">
        <v>22</v>
      </c>
      <c r="F98" s="128" t="s">
        <v>22</v>
      </c>
      <c r="G98" s="128"/>
      <c r="H98" s="128"/>
      <c r="I98" s="128"/>
      <c r="J98" s="128"/>
      <c r="K98" s="128"/>
      <c r="L98" s="128"/>
      <c r="M98" s="128"/>
      <c r="N98" s="173"/>
      <c r="O98" s="128"/>
      <c r="P98" s="58"/>
      <c r="Q98" s="58"/>
      <c r="R98" s="175"/>
      <c r="S98" s="175"/>
      <c r="T98" s="128"/>
      <c r="U98" s="128"/>
      <c r="V98" s="128"/>
      <c r="W98" s="128"/>
      <c r="X98" s="128"/>
      <c r="Y98" s="19"/>
      <c r="Z98" s="19"/>
      <c r="AA98" s="19"/>
    </row>
    <row r="99" spans="1:27" ht="14.25" hidden="1" customHeight="1" x14ac:dyDescent="0.2">
      <c r="A99" s="128" t="s">
        <v>39</v>
      </c>
      <c r="B99" s="287" t="s">
        <v>80</v>
      </c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9"/>
      <c r="Y99" s="19"/>
      <c r="Z99" s="19"/>
      <c r="AA99" s="19"/>
    </row>
    <row r="100" spans="1:27" ht="14.25" hidden="1" customHeight="1" x14ac:dyDescent="0.2">
      <c r="A100" s="127"/>
      <c r="B100" s="127"/>
      <c r="C100" s="127"/>
      <c r="D100" s="127"/>
      <c r="E100" s="56" t="s">
        <v>22</v>
      </c>
      <c r="F100" s="56" t="s">
        <v>22</v>
      </c>
      <c r="G100" s="56" t="s">
        <v>22</v>
      </c>
      <c r="H100" s="56" t="s">
        <v>22</v>
      </c>
      <c r="I100" s="56" t="s">
        <v>22</v>
      </c>
      <c r="J100" s="56" t="s">
        <v>22</v>
      </c>
      <c r="K100" s="56" t="s">
        <v>22</v>
      </c>
      <c r="L100" s="56" t="s">
        <v>22</v>
      </c>
      <c r="M100" s="56" t="s">
        <v>22</v>
      </c>
      <c r="N100" s="146"/>
      <c r="O100" s="127"/>
      <c r="P100" s="57"/>
      <c r="Q100" s="57"/>
      <c r="R100" s="146"/>
      <c r="S100" s="146"/>
      <c r="T100" s="127"/>
      <c r="U100" s="127"/>
      <c r="V100" s="127"/>
      <c r="W100" s="127"/>
      <c r="X100" s="127"/>
      <c r="Y100" s="19"/>
      <c r="Z100" s="19"/>
      <c r="AA100" s="19"/>
    </row>
    <row r="101" spans="1:27" ht="14.25" hidden="1" customHeight="1" x14ac:dyDescent="0.2">
      <c r="A101" s="334" t="s">
        <v>88</v>
      </c>
      <c r="B101" s="334"/>
      <c r="C101" s="334"/>
      <c r="D101" s="128"/>
      <c r="E101" s="128" t="s">
        <v>48</v>
      </c>
      <c r="F101" s="128" t="s">
        <v>48</v>
      </c>
      <c r="G101" s="128"/>
      <c r="H101" s="128"/>
      <c r="I101" s="128"/>
      <c r="J101" s="128"/>
      <c r="K101" s="128"/>
      <c r="L101" s="128"/>
      <c r="M101" s="128"/>
      <c r="N101" s="173"/>
      <c r="O101" s="128"/>
      <c r="P101" s="58"/>
      <c r="Q101" s="58"/>
      <c r="R101" s="175"/>
      <c r="S101" s="175"/>
      <c r="T101" s="128"/>
      <c r="U101" s="128"/>
      <c r="V101" s="128"/>
      <c r="W101" s="128"/>
      <c r="X101" s="128"/>
      <c r="Y101" s="19"/>
      <c r="Z101" s="19"/>
      <c r="AA101" s="19"/>
    </row>
    <row r="102" spans="1:27" ht="14.25" hidden="1" customHeight="1" x14ac:dyDescent="0.2">
      <c r="A102" s="129"/>
      <c r="B102" s="129"/>
      <c r="C102" s="129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173"/>
      <c r="O102" s="128"/>
      <c r="P102" s="58"/>
      <c r="Q102" s="58"/>
      <c r="R102" s="175"/>
      <c r="S102" s="61"/>
      <c r="T102" s="60"/>
      <c r="U102" s="60"/>
      <c r="V102" s="60"/>
      <c r="W102" s="60"/>
      <c r="X102" s="60"/>
      <c r="Y102" s="19"/>
      <c r="Z102" s="19"/>
      <c r="AA102" s="19"/>
    </row>
    <row r="103" spans="1:27" ht="14.25" hidden="1" customHeight="1" x14ac:dyDescent="0.2">
      <c r="A103" s="129" t="s">
        <v>17</v>
      </c>
      <c r="B103" s="287" t="s">
        <v>81</v>
      </c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9"/>
      <c r="Y103" s="19"/>
      <c r="Z103" s="19"/>
      <c r="AA103" s="19"/>
    </row>
    <row r="104" spans="1:27" ht="14.25" hidden="1" customHeight="1" x14ac:dyDescent="0.2">
      <c r="A104" s="127"/>
      <c r="B104" s="127"/>
      <c r="C104" s="127"/>
      <c r="D104" s="127"/>
      <c r="E104" s="56" t="s">
        <v>22</v>
      </c>
      <c r="F104" s="56" t="s">
        <v>22</v>
      </c>
      <c r="G104" s="56" t="s">
        <v>22</v>
      </c>
      <c r="H104" s="56" t="s">
        <v>22</v>
      </c>
      <c r="I104" s="56" t="s">
        <v>22</v>
      </c>
      <c r="J104" s="56" t="s">
        <v>22</v>
      </c>
      <c r="K104" s="56" t="s">
        <v>22</v>
      </c>
      <c r="L104" s="56" t="s">
        <v>22</v>
      </c>
      <c r="M104" s="56" t="s">
        <v>22</v>
      </c>
      <c r="N104" s="146"/>
      <c r="O104" s="127"/>
      <c r="P104" s="57"/>
      <c r="Q104" s="57"/>
      <c r="R104" s="146"/>
      <c r="S104" s="146"/>
      <c r="T104" s="127"/>
      <c r="U104" s="127"/>
      <c r="V104" s="127"/>
      <c r="W104" s="127"/>
      <c r="X104" s="127"/>
      <c r="Y104" s="19"/>
      <c r="Z104" s="19"/>
      <c r="AA104" s="19"/>
    </row>
    <row r="105" spans="1:27" ht="14.25" hidden="1" customHeight="1" x14ac:dyDescent="0.2">
      <c r="A105" s="299" t="s">
        <v>89</v>
      </c>
      <c r="B105" s="300"/>
      <c r="C105" s="301"/>
      <c r="D105" s="128"/>
      <c r="E105" s="128" t="s">
        <v>22</v>
      </c>
      <c r="F105" s="128" t="s">
        <v>22</v>
      </c>
      <c r="G105" s="128"/>
      <c r="H105" s="128"/>
      <c r="I105" s="128"/>
      <c r="J105" s="128"/>
      <c r="K105" s="128"/>
      <c r="L105" s="128"/>
      <c r="M105" s="128"/>
      <c r="N105" s="173"/>
      <c r="O105" s="128"/>
      <c r="P105" s="58"/>
      <c r="Q105" s="58"/>
      <c r="R105" s="175"/>
      <c r="S105" s="175"/>
      <c r="T105" s="128"/>
      <c r="U105" s="128"/>
      <c r="V105" s="128"/>
      <c r="W105" s="128"/>
      <c r="X105" s="128"/>
      <c r="Y105" s="19"/>
      <c r="Z105" s="19"/>
      <c r="AA105" s="19"/>
    </row>
    <row r="106" spans="1:27" ht="14.25" hidden="1" customHeight="1" x14ac:dyDescent="0.2">
      <c r="A106" s="128" t="s">
        <v>54</v>
      </c>
      <c r="B106" s="299" t="s">
        <v>70</v>
      </c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1"/>
      <c r="Y106" s="19"/>
      <c r="Z106" s="19"/>
      <c r="AA106" s="19"/>
    </row>
    <row r="107" spans="1:27" ht="14.25" hidden="1" customHeight="1" x14ac:dyDescent="0.2">
      <c r="A107" s="127"/>
      <c r="B107" s="127"/>
      <c r="C107" s="127"/>
      <c r="D107" s="127"/>
      <c r="E107" s="56" t="s">
        <v>22</v>
      </c>
      <c r="F107" s="56" t="s">
        <v>22</v>
      </c>
      <c r="G107" s="56" t="s">
        <v>22</v>
      </c>
      <c r="H107" s="56" t="s">
        <v>22</v>
      </c>
      <c r="I107" s="56" t="s">
        <v>22</v>
      </c>
      <c r="J107" s="56" t="s">
        <v>22</v>
      </c>
      <c r="K107" s="56" t="s">
        <v>22</v>
      </c>
      <c r="L107" s="56" t="s">
        <v>22</v>
      </c>
      <c r="M107" s="56" t="s">
        <v>22</v>
      </c>
      <c r="N107" s="146"/>
      <c r="O107" s="127"/>
      <c r="P107" s="57"/>
      <c r="Q107" s="57"/>
      <c r="R107" s="146"/>
      <c r="S107" s="146"/>
      <c r="T107" s="127"/>
      <c r="U107" s="127"/>
      <c r="V107" s="127"/>
      <c r="W107" s="127"/>
      <c r="X107" s="127"/>
      <c r="Y107" s="19"/>
      <c r="Z107" s="19"/>
      <c r="AA107" s="19"/>
    </row>
    <row r="108" spans="1:27" ht="14.25" hidden="1" customHeight="1" x14ac:dyDescent="0.2">
      <c r="A108" s="299" t="s">
        <v>90</v>
      </c>
      <c r="B108" s="300"/>
      <c r="C108" s="301"/>
      <c r="D108" s="128"/>
      <c r="E108" s="128" t="s">
        <v>22</v>
      </c>
      <c r="F108" s="128" t="s">
        <v>22</v>
      </c>
      <c r="G108" s="128"/>
      <c r="H108" s="128"/>
      <c r="I108" s="128"/>
      <c r="J108" s="128"/>
      <c r="K108" s="128"/>
      <c r="L108" s="128"/>
      <c r="M108" s="128"/>
      <c r="N108" s="173"/>
      <c r="O108" s="128"/>
      <c r="P108" s="58"/>
      <c r="Q108" s="58"/>
      <c r="R108" s="175"/>
      <c r="S108" s="175"/>
      <c r="T108" s="128"/>
      <c r="U108" s="128"/>
      <c r="V108" s="128"/>
      <c r="W108" s="128"/>
      <c r="X108" s="128"/>
      <c r="Y108" s="19"/>
      <c r="Z108" s="19"/>
      <c r="AA108" s="19"/>
    </row>
    <row r="109" spans="1:27" ht="14.25" hidden="1" customHeight="1" x14ac:dyDescent="0.2">
      <c r="A109" s="299" t="s">
        <v>91</v>
      </c>
      <c r="B109" s="300"/>
      <c r="C109" s="301"/>
      <c r="D109" s="128"/>
      <c r="E109" s="128" t="s">
        <v>22</v>
      </c>
      <c r="F109" s="128" t="s">
        <v>22</v>
      </c>
      <c r="G109" s="128"/>
      <c r="H109" s="128"/>
      <c r="I109" s="128"/>
      <c r="J109" s="128"/>
      <c r="K109" s="128"/>
      <c r="L109" s="128"/>
      <c r="M109" s="128"/>
      <c r="N109" s="173"/>
      <c r="O109" s="128"/>
      <c r="P109" s="58"/>
      <c r="Q109" s="58"/>
      <c r="R109" s="175"/>
      <c r="S109" s="175"/>
      <c r="T109" s="128"/>
      <c r="U109" s="128"/>
      <c r="V109" s="128"/>
      <c r="W109" s="128"/>
      <c r="X109" s="128"/>
      <c r="Y109" s="19"/>
      <c r="Z109" s="19"/>
      <c r="AA109" s="19"/>
    </row>
    <row r="110" spans="1:27" x14ac:dyDescent="0.2">
      <c r="A110" s="290" t="s">
        <v>133</v>
      </c>
      <c r="B110" s="291"/>
      <c r="C110" s="292"/>
      <c r="D110" s="88">
        <f>'4'!D73</f>
        <v>171.82</v>
      </c>
      <c r="E110" s="88">
        <f>'4'!E73</f>
        <v>171.82</v>
      </c>
      <c r="F110" s="88">
        <v>0</v>
      </c>
      <c r="G110" s="88">
        <v>0</v>
      </c>
      <c r="H110" s="88">
        <v>0</v>
      </c>
      <c r="I110" s="88">
        <v>0</v>
      </c>
      <c r="J110" s="88">
        <f>D110-E110</f>
        <v>0</v>
      </c>
      <c r="K110" s="88">
        <v>0</v>
      </c>
      <c r="L110" s="88">
        <v>0</v>
      </c>
      <c r="M110" s="88">
        <f>E110</f>
        <v>171.82</v>
      </c>
      <c r="N110" s="88">
        <f>N91</f>
        <v>171.82</v>
      </c>
      <c r="O110" s="88">
        <f t="shared" ref="O110:S110" si="14">O91</f>
        <v>0</v>
      </c>
      <c r="P110" s="88">
        <f t="shared" si="14"/>
        <v>0</v>
      </c>
      <c r="Q110" s="88">
        <f t="shared" si="14"/>
        <v>0</v>
      </c>
      <c r="R110" s="88">
        <f t="shared" si="14"/>
        <v>171.82</v>
      </c>
      <c r="S110" s="88">
        <f t="shared" si="14"/>
        <v>0</v>
      </c>
      <c r="T110" s="144" t="s">
        <v>125</v>
      </c>
      <c r="U110" s="144" t="s">
        <v>125</v>
      </c>
      <c r="V110" s="144" t="s">
        <v>125</v>
      </c>
      <c r="W110" s="128" t="s">
        <v>125</v>
      </c>
      <c r="X110" s="128" t="s">
        <v>125</v>
      </c>
      <c r="Y110" s="19"/>
      <c r="Z110" s="19"/>
      <c r="AA110" s="19"/>
    </row>
    <row r="111" spans="1:27" x14ac:dyDescent="0.2">
      <c r="A111" s="146" t="s">
        <v>96</v>
      </c>
      <c r="B111" s="293" t="s">
        <v>18</v>
      </c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5"/>
      <c r="Y111" s="145"/>
      <c r="Z111" s="145"/>
      <c r="AA111" s="145"/>
    </row>
    <row r="112" spans="1:27" x14ac:dyDescent="0.2">
      <c r="A112" s="54" t="s">
        <v>19</v>
      </c>
      <c r="B112" s="290" t="s">
        <v>176</v>
      </c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2"/>
      <c r="Y112" s="25"/>
      <c r="Z112" s="25"/>
      <c r="AA112" s="25"/>
    </row>
    <row r="113" spans="1:29" x14ac:dyDescent="0.2">
      <c r="A113" s="55" t="s">
        <v>20</v>
      </c>
      <c r="B113" s="287" t="s">
        <v>68</v>
      </c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9"/>
      <c r="Y113" s="25"/>
      <c r="Z113" s="25"/>
      <c r="AA113" s="25"/>
    </row>
    <row r="114" spans="1:29" s="116" customFormat="1" x14ac:dyDescent="0.2">
      <c r="A114" s="284" t="s">
        <v>92</v>
      </c>
      <c r="B114" s="285"/>
      <c r="C114" s="286"/>
      <c r="D114" s="87">
        <v>0</v>
      </c>
      <c r="E114" s="144" t="s">
        <v>22</v>
      </c>
      <c r="F114" s="144" t="s">
        <v>22</v>
      </c>
      <c r="G114" s="74" t="s">
        <v>125</v>
      </c>
      <c r="H114" s="74" t="s">
        <v>125</v>
      </c>
      <c r="I114" s="74" t="s">
        <v>125</v>
      </c>
      <c r="J114" s="74" t="s">
        <v>125</v>
      </c>
      <c r="K114" s="74" t="s">
        <v>125</v>
      </c>
      <c r="L114" s="74" t="s">
        <v>125</v>
      </c>
      <c r="M114" s="104">
        <v>0</v>
      </c>
      <c r="N114" s="104">
        <v>0</v>
      </c>
      <c r="O114" s="104">
        <v>0</v>
      </c>
      <c r="P114" s="104">
        <v>0</v>
      </c>
      <c r="Q114" s="104">
        <v>0</v>
      </c>
      <c r="R114" s="104">
        <v>0</v>
      </c>
      <c r="S114" s="104">
        <v>0</v>
      </c>
      <c r="T114" s="74" t="s">
        <v>125</v>
      </c>
      <c r="U114" s="74" t="s">
        <v>125</v>
      </c>
      <c r="V114" s="74" t="s">
        <v>125</v>
      </c>
      <c r="W114" s="74" t="s">
        <v>125</v>
      </c>
      <c r="X114" s="74" t="s">
        <v>125</v>
      </c>
      <c r="Y114" s="147"/>
      <c r="Z114" s="147"/>
      <c r="AA114" s="147"/>
      <c r="AB114" s="153"/>
      <c r="AC114" s="153"/>
    </row>
    <row r="115" spans="1:29" s="116" customFormat="1" x14ac:dyDescent="0.2">
      <c r="A115" s="144" t="s">
        <v>21</v>
      </c>
      <c r="B115" s="287" t="s">
        <v>161</v>
      </c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9"/>
      <c r="Y115" s="153"/>
      <c r="Z115" s="153"/>
      <c r="AA115" s="153"/>
      <c r="AB115" s="153"/>
      <c r="AC115" s="153"/>
    </row>
    <row r="116" spans="1:29" s="116" customFormat="1" x14ac:dyDescent="0.2">
      <c r="A116" s="284" t="s">
        <v>93</v>
      </c>
      <c r="B116" s="285"/>
      <c r="C116" s="286"/>
      <c r="D116" s="87">
        <v>0</v>
      </c>
      <c r="E116" s="144" t="s">
        <v>22</v>
      </c>
      <c r="F116" s="144" t="s">
        <v>22</v>
      </c>
      <c r="G116" s="74" t="s">
        <v>125</v>
      </c>
      <c r="H116" s="74" t="s">
        <v>125</v>
      </c>
      <c r="I116" s="74" t="s">
        <v>125</v>
      </c>
      <c r="J116" s="74" t="s">
        <v>125</v>
      </c>
      <c r="K116" s="74" t="s">
        <v>125</v>
      </c>
      <c r="L116" s="74" t="s">
        <v>125</v>
      </c>
      <c r="M116" s="87">
        <f>D116</f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87">
        <v>0</v>
      </c>
      <c r="T116" s="74" t="s">
        <v>125</v>
      </c>
      <c r="U116" s="74" t="s">
        <v>125</v>
      </c>
      <c r="V116" s="74" t="s">
        <v>125</v>
      </c>
      <c r="W116" s="74" t="s">
        <v>125</v>
      </c>
      <c r="X116" s="74" t="s">
        <v>125</v>
      </c>
      <c r="Y116" s="147"/>
      <c r="Z116" s="147"/>
      <c r="AA116" s="147"/>
      <c r="AB116" s="153"/>
      <c r="AC116" s="153"/>
    </row>
    <row r="117" spans="1:29" s="116" customFormat="1" x14ac:dyDescent="0.2">
      <c r="A117" s="75" t="s">
        <v>46</v>
      </c>
      <c r="B117" s="284" t="s">
        <v>70</v>
      </c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6"/>
      <c r="Y117" s="153"/>
      <c r="Z117" s="153"/>
      <c r="AA117" s="153"/>
      <c r="AB117" s="153"/>
      <c r="AC117" s="153"/>
    </row>
    <row r="118" spans="1:29" s="116" customFormat="1" x14ac:dyDescent="0.2">
      <c r="A118" s="284" t="s">
        <v>94</v>
      </c>
      <c r="B118" s="285"/>
      <c r="C118" s="286"/>
      <c r="D118" s="87">
        <v>0</v>
      </c>
      <c r="E118" s="144" t="s">
        <v>22</v>
      </c>
      <c r="F118" s="144" t="s">
        <v>22</v>
      </c>
      <c r="G118" s="74" t="s">
        <v>125</v>
      </c>
      <c r="H118" s="74" t="s">
        <v>125</v>
      </c>
      <c r="I118" s="74" t="s">
        <v>125</v>
      </c>
      <c r="J118" s="74" t="s">
        <v>125</v>
      </c>
      <c r="K118" s="74" t="s">
        <v>125</v>
      </c>
      <c r="L118" s="74" t="s">
        <v>125</v>
      </c>
      <c r="M118" s="87">
        <v>0</v>
      </c>
      <c r="N118" s="87">
        <v>0</v>
      </c>
      <c r="O118" s="87">
        <f>SUM(O116:O117)</f>
        <v>0</v>
      </c>
      <c r="P118" s="87">
        <v>0</v>
      </c>
      <c r="Q118" s="87">
        <v>0</v>
      </c>
      <c r="R118" s="87">
        <v>0</v>
      </c>
      <c r="S118" s="87">
        <v>0</v>
      </c>
      <c r="T118" s="74" t="s">
        <v>125</v>
      </c>
      <c r="U118" s="74" t="s">
        <v>125</v>
      </c>
      <c r="V118" s="74" t="s">
        <v>125</v>
      </c>
      <c r="W118" s="74" t="s">
        <v>125</v>
      </c>
      <c r="X118" s="74" t="s">
        <v>125</v>
      </c>
      <c r="Y118" s="147"/>
      <c r="Z118" s="189"/>
      <c r="AA118" s="147"/>
      <c r="AB118" s="153"/>
      <c r="AC118" s="153"/>
    </row>
    <row r="119" spans="1:29" s="116" customFormat="1" x14ac:dyDescent="0.2">
      <c r="A119" s="284" t="s">
        <v>95</v>
      </c>
      <c r="B119" s="285"/>
      <c r="C119" s="286"/>
      <c r="D119" s="87">
        <f>D118+D116+D114</f>
        <v>0</v>
      </c>
      <c r="E119" s="222" t="s">
        <v>22</v>
      </c>
      <c r="F119" s="222" t="s">
        <v>22</v>
      </c>
      <c r="G119" s="74" t="s">
        <v>125</v>
      </c>
      <c r="H119" s="74" t="s">
        <v>125</v>
      </c>
      <c r="I119" s="74" t="s">
        <v>125</v>
      </c>
      <c r="J119" s="74" t="s">
        <v>125</v>
      </c>
      <c r="K119" s="74" t="s">
        <v>125</v>
      </c>
      <c r="L119" s="74" t="s">
        <v>125</v>
      </c>
      <c r="M119" s="87">
        <f t="shared" ref="M119:S119" si="15">M118+M116+M114</f>
        <v>0</v>
      </c>
      <c r="N119" s="87">
        <f t="shared" si="15"/>
        <v>0</v>
      </c>
      <c r="O119" s="87">
        <f t="shared" si="15"/>
        <v>0</v>
      </c>
      <c r="P119" s="87">
        <f t="shared" si="15"/>
        <v>0</v>
      </c>
      <c r="Q119" s="87">
        <f t="shared" si="15"/>
        <v>0</v>
      </c>
      <c r="R119" s="87">
        <f t="shared" si="15"/>
        <v>0</v>
      </c>
      <c r="S119" s="87">
        <f t="shared" si="15"/>
        <v>0</v>
      </c>
      <c r="T119" s="74" t="s">
        <v>125</v>
      </c>
      <c r="U119" s="74" t="s">
        <v>125</v>
      </c>
      <c r="V119" s="74" t="s">
        <v>125</v>
      </c>
      <c r="W119" s="74" t="s">
        <v>125</v>
      </c>
      <c r="X119" s="74" t="s">
        <v>125</v>
      </c>
      <c r="Y119" s="147"/>
      <c r="Z119" s="147"/>
      <c r="AA119" s="147"/>
      <c r="AB119" s="153"/>
      <c r="AC119" s="153"/>
    </row>
    <row r="120" spans="1:29" s="116" customFormat="1" x14ac:dyDescent="0.2">
      <c r="A120" s="290" t="s">
        <v>112</v>
      </c>
      <c r="B120" s="291"/>
      <c r="C120" s="292"/>
      <c r="D120" s="88">
        <f>D119</f>
        <v>0</v>
      </c>
      <c r="E120" s="88">
        <v>0</v>
      </c>
      <c r="F120" s="88">
        <f>'4'!F83</f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f t="shared" ref="M120:S120" si="16">M119</f>
        <v>0</v>
      </c>
      <c r="N120" s="88">
        <f t="shared" si="16"/>
        <v>0</v>
      </c>
      <c r="O120" s="88">
        <f t="shared" si="16"/>
        <v>0</v>
      </c>
      <c r="P120" s="88">
        <f t="shared" si="16"/>
        <v>0</v>
      </c>
      <c r="Q120" s="88">
        <f t="shared" si="16"/>
        <v>0</v>
      </c>
      <c r="R120" s="88">
        <f t="shared" si="16"/>
        <v>0</v>
      </c>
      <c r="S120" s="88">
        <f t="shared" si="16"/>
        <v>0</v>
      </c>
      <c r="T120" s="74" t="s">
        <v>125</v>
      </c>
      <c r="U120" s="74" t="s">
        <v>125</v>
      </c>
      <c r="V120" s="74" t="s">
        <v>125</v>
      </c>
      <c r="W120" s="74" t="s">
        <v>125</v>
      </c>
      <c r="X120" s="74" t="s">
        <v>125</v>
      </c>
      <c r="Y120" s="115"/>
      <c r="Z120" s="115"/>
      <c r="AA120" s="115"/>
      <c r="AB120" s="153"/>
      <c r="AC120" s="153"/>
    </row>
    <row r="121" spans="1:29" s="116" customFormat="1" x14ac:dyDescent="0.2">
      <c r="A121" s="146" t="s">
        <v>180</v>
      </c>
      <c r="B121" s="293" t="s">
        <v>155</v>
      </c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5"/>
      <c r="Y121" s="115"/>
      <c r="Z121" s="115"/>
      <c r="AA121" s="115"/>
      <c r="AB121" s="153"/>
      <c r="AC121" s="153"/>
    </row>
    <row r="122" spans="1:29" s="116" customFormat="1" x14ac:dyDescent="0.2">
      <c r="A122" s="54" t="s">
        <v>160</v>
      </c>
      <c r="B122" s="290" t="s">
        <v>176</v>
      </c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2"/>
      <c r="Y122" s="115"/>
      <c r="Z122" s="115"/>
      <c r="AA122" s="115"/>
      <c r="AB122" s="153"/>
      <c r="AC122" s="153"/>
    </row>
    <row r="123" spans="1:29" s="116" customFormat="1" x14ac:dyDescent="0.2">
      <c r="A123" s="55" t="s">
        <v>157</v>
      </c>
      <c r="B123" s="287" t="s">
        <v>68</v>
      </c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9"/>
      <c r="Y123" s="115"/>
      <c r="Z123" s="115"/>
      <c r="AA123" s="115"/>
      <c r="AB123" s="153"/>
      <c r="AC123" s="153"/>
    </row>
    <row r="124" spans="1:29" s="116" customFormat="1" x14ac:dyDescent="0.2">
      <c r="A124" s="284" t="s">
        <v>162</v>
      </c>
      <c r="B124" s="285"/>
      <c r="C124" s="286"/>
      <c r="D124" s="87">
        <v>0</v>
      </c>
      <c r="E124" s="163" t="s">
        <v>22</v>
      </c>
      <c r="F124" s="163" t="s">
        <v>22</v>
      </c>
      <c r="G124" s="74" t="s">
        <v>125</v>
      </c>
      <c r="H124" s="74" t="s">
        <v>125</v>
      </c>
      <c r="I124" s="74" t="s">
        <v>125</v>
      </c>
      <c r="J124" s="74" t="s">
        <v>125</v>
      </c>
      <c r="K124" s="74" t="s">
        <v>125</v>
      </c>
      <c r="L124" s="74" t="s">
        <v>125</v>
      </c>
      <c r="M124" s="74" t="s">
        <v>125</v>
      </c>
      <c r="N124" s="74" t="s">
        <v>125</v>
      </c>
      <c r="O124" s="74" t="s">
        <v>125</v>
      </c>
      <c r="P124" s="74" t="s">
        <v>125</v>
      </c>
      <c r="Q124" s="74" t="s">
        <v>125</v>
      </c>
      <c r="R124" s="74" t="s">
        <v>125</v>
      </c>
      <c r="S124" s="74" t="s">
        <v>125</v>
      </c>
      <c r="T124" s="74" t="s">
        <v>125</v>
      </c>
      <c r="U124" s="74" t="s">
        <v>125</v>
      </c>
      <c r="V124" s="74" t="s">
        <v>125</v>
      </c>
      <c r="W124" s="74" t="s">
        <v>125</v>
      </c>
      <c r="X124" s="74" t="s">
        <v>125</v>
      </c>
      <c r="Y124" s="115"/>
      <c r="Z124" s="115"/>
      <c r="AA124" s="115"/>
      <c r="AB124" s="153"/>
      <c r="AC124" s="153"/>
    </row>
    <row r="125" spans="1:29" s="116" customFormat="1" x14ac:dyDescent="0.2">
      <c r="A125" s="163" t="s">
        <v>179</v>
      </c>
      <c r="B125" s="287" t="s">
        <v>161</v>
      </c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9"/>
      <c r="Y125" s="115"/>
      <c r="Z125" s="115"/>
      <c r="AA125" s="115"/>
      <c r="AB125" s="153"/>
      <c r="AC125" s="153"/>
    </row>
    <row r="126" spans="1:29" s="116" customFormat="1" x14ac:dyDescent="0.2">
      <c r="A126" s="284" t="s">
        <v>163</v>
      </c>
      <c r="B126" s="285"/>
      <c r="C126" s="286"/>
      <c r="D126" s="87">
        <v>0</v>
      </c>
      <c r="E126" s="163" t="s">
        <v>22</v>
      </c>
      <c r="F126" s="163" t="s">
        <v>22</v>
      </c>
      <c r="G126" s="74" t="s">
        <v>125</v>
      </c>
      <c r="H126" s="74" t="s">
        <v>125</v>
      </c>
      <c r="I126" s="74" t="s">
        <v>125</v>
      </c>
      <c r="J126" s="74" t="s">
        <v>125</v>
      </c>
      <c r="K126" s="74" t="s">
        <v>125</v>
      </c>
      <c r="L126" s="74" t="s">
        <v>125</v>
      </c>
      <c r="M126" s="74" t="s">
        <v>125</v>
      </c>
      <c r="N126" s="74" t="s">
        <v>125</v>
      </c>
      <c r="O126" s="74" t="s">
        <v>125</v>
      </c>
      <c r="P126" s="74" t="s">
        <v>125</v>
      </c>
      <c r="Q126" s="74" t="s">
        <v>125</v>
      </c>
      <c r="R126" s="74" t="s">
        <v>125</v>
      </c>
      <c r="S126" s="74" t="s">
        <v>125</v>
      </c>
      <c r="T126" s="74" t="s">
        <v>125</v>
      </c>
      <c r="U126" s="74" t="s">
        <v>125</v>
      </c>
      <c r="V126" s="74" t="s">
        <v>125</v>
      </c>
      <c r="W126" s="74" t="s">
        <v>125</v>
      </c>
      <c r="X126" s="74" t="s">
        <v>125</v>
      </c>
      <c r="Y126" s="115"/>
      <c r="Z126" s="115"/>
      <c r="AA126" s="115"/>
      <c r="AB126" s="153"/>
      <c r="AC126" s="153"/>
    </row>
    <row r="127" spans="1:29" s="116" customFormat="1" x14ac:dyDescent="0.2">
      <c r="A127" s="75" t="s">
        <v>159</v>
      </c>
      <c r="B127" s="284" t="s">
        <v>70</v>
      </c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6"/>
      <c r="Y127" s="115"/>
      <c r="Z127" s="115"/>
      <c r="AA127" s="115"/>
      <c r="AB127" s="153"/>
      <c r="AC127" s="153"/>
    </row>
    <row r="128" spans="1:29" s="116" customFormat="1" ht="17.25" hidden="1" customHeight="1" x14ac:dyDescent="0.2">
      <c r="A128" s="164"/>
      <c r="B128" s="164"/>
      <c r="C128" s="164"/>
      <c r="D128" s="164"/>
      <c r="E128" s="74" t="s">
        <v>22</v>
      </c>
      <c r="F128" s="74" t="s">
        <v>22</v>
      </c>
      <c r="G128" s="74" t="s">
        <v>22</v>
      </c>
      <c r="H128" s="74" t="s">
        <v>22</v>
      </c>
      <c r="I128" s="74" t="s">
        <v>22</v>
      </c>
      <c r="J128" s="74" t="s">
        <v>22</v>
      </c>
      <c r="K128" s="74" t="s">
        <v>22</v>
      </c>
      <c r="L128" s="74" t="s">
        <v>22</v>
      </c>
      <c r="M128" s="74" t="s">
        <v>22</v>
      </c>
      <c r="N128" s="170"/>
      <c r="O128" s="164"/>
      <c r="P128" s="136"/>
      <c r="Q128" s="136"/>
      <c r="R128" s="177"/>
      <c r="S128" s="177"/>
      <c r="T128" s="164"/>
      <c r="U128" s="164"/>
      <c r="V128" s="164"/>
      <c r="W128" s="164"/>
      <c r="X128" s="164"/>
      <c r="Y128" s="115"/>
      <c r="Z128" s="115"/>
      <c r="AA128" s="115"/>
      <c r="AB128" s="153"/>
      <c r="AC128" s="153"/>
    </row>
    <row r="129" spans="1:29" s="116" customFormat="1" x14ac:dyDescent="0.2">
      <c r="A129" s="284" t="s">
        <v>164</v>
      </c>
      <c r="B129" s="285"/>
      <c r="C129" s="286"/>
      <c r="D129" s="87">
        <v>0</v>
      </c>
      <c r="E129" s="222" t="s">
        <v>22</v>
      </c>
      <c r="F129" s="163" t="s">
        <v>22</v>
      </c>
      <c r="G129" s="74" t="s">
        <v>125</v>
      </c>
      <c r="H129" s="74" t="s">
        <v>125</v>
      </c>
      <c r="I129" s="74" t="s">
        <v>125</v>
      </c>
      <c r="J129" s="74" t="s">
        <v>125</v>
      </c>
      <c r="K129" s="74" t="s">
        <v>125</v>
      </c>
      <c r="L129" s="74" t="s">
        <v>125</v>
      </c>
      <c r="M129" s="74" t="s">
        <v>125</v>
      </c>
      <c r="N129" s="74" t="s">
        <v>125</v>
      </c>
      <c r="O129" s="74" t="s">
        <v>125</v>
      </c>
      <c r="P129" s="74" t="s">
        <v>125</v>
      </c>
      <c r="Q129" s="74" t="s">
        <v>125</v>
      </c>
      <c r="R129" s="74" t="s">
        <v>125</v>
      </c>
      <c r="S129" s="74" t="s">
        <v>125</v>
      </c>
      <c r="T129" s="74" t="s">
        <v>125</v>
      </c>
      <c r="U129" s="74" t="s">
        <v>125</v>
      </c>
      <c r="V129" s="74" t="s">
        <v>125</v>
      </c>
      <c r="W129" s="74" t="s">
        <v>125</v>
      </c>
      <c r="X129" s="74" t="s">
        <v>125</v>
      </c>
      <c r="Y129" s="115"/>
      <c r="Z129" s="115"/>
      <c r="AA129" s="115"/>
      <c r="AB129" s="153"/>
      <c r="AC129" s="153"/>
    </row>
    <row r="130" spans="1:29" s="116" customFormat="1" x14ac:dyDescent="0.2">
      <c r="A130" s="284" t="s">
        <v>165</v>
      </c>
      <c r="B130" s="285"/>
      <c r="C130" s="286"/>
      <c r="D130" s="87">
        <v>0</v>
      </c>
      <c r="E130" s="222" t="s">
        <v>22</v>
      </c>
      <c r="F130" s="163" t="s">
        <v>22</v>
      </c>
      <c r="G130" s="74" t="s">
        <v>125</v>
      </c>
      <c r="H130" s="74" t="s">
        <v>125</v>
      </c>
      <c r="I130" s="74" t="s">
        <v>125</v>
      </c>
      <c r="J130" s="74" t="s">
        <v>125</v>
      </c>
      <c r="K130" s="74" t="s">
        <v>125</v>
      </c>
      <c r="L130" s="74" t="s">
        <v>125</v>
      </c>
      <c r="M130" s="74" t="s">
        <v>125</v>
      </c>
      <c r="N130" s="74" t="s">
        <v>125</v>
      </c>
      <c r="O130" s="74" t="s">
        <v>125</v>
      </c>
      <c r="P130" s="74" t="s">
        <v>125</v>
      </c>
      <c r="Q130" s="74" t="s">
        <v>125</v>
      </c>
      <c r="R130" s="74" t="s">
        <v>125</v>
      </c>
      <c r="S130" s="74" t="s">
        <v>125</v>
      </c>
      <c r="T130" s="74" t="s">
        <v>125</v>
      </c>
      <c r="U130" s="74" t="s">
        <v>125</v>
      </c>
      <c r="V130" s="74" t="s">
        <v>125</v>
      </c>
      <c r="W130" s="74" t="s">
        <v>125</v>
      </c>
      <c r="X130" s="74" t="s">
        <v>125</v>
      </c>
      <c r="Y130" s="115"/>
      <c r="Z130" s="115"/>
      <c r="AA130" s="115"/>
      <c r="AB130" s="153"/>
      <c r="AC130" s="153"/>
    </row>
    <row r="131" spans="1:29" s="116" customFormat="1" x14ac:dyDescent="0.2">
      <c r="A131" s="290" t="s">
        <v>166</v>
      </c>
      <c r="B131" s="291"/>
      <c r="C131" s="292"/>
      <c r="D131" s="88"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74" t="s">
        <v>125</v>
      </c>
      <c r="U131" s="74" t="s">
        <v>125</v>
      </c>
      <c r="V131" s="74" t="s">
        <v>125</v>
      </c>
      <c r="W131" s="74" t="s">
        <v>125</v>
      </c>
      <c r="X131" s="74" t="s">
        <v>125</v>
      </c>
      <c r="Y131" s="115"/>
      <c r="Z131" s="115"/>
      <c r="AA131" s="115"/>
      <c r="AB131" s="153"/>
      <c r="AC131" s="153"/>
    </row>
    <row r="132" spans="1:29" s="116" customFormat="1" x14ac:dyDescent="0.2">
      <c r="A132" s="305" t="s">
        <v>32</v>
      </c>
      <c r="B132" s="305"/>
      <c r="C132" s="305"/>
      <c r="D132" s="88">
        <f t="shared" ref="D132:S132" si="17">D131+D120+D110+D81+D64</f>
        <v>26049.719999999998</v>
      </c>
      <c r="E132" s="88">
        <f t="shared" si="17"/>
        <v>20122.169999999998</v>
      </c>
      <c r="F132" s="88">
        <f t="shared" si="17"/>
        <v>5927.5499999999993</v>
      </c>
      <c r="G132" s="88">
        <f t="shared" si="17"/>
        <v>0</v>
      </c>
      <c r="H132" s="88">
        <f t="shared" si="17"/>
        <v>0</v>
      </c>
      <c r="I132" s="88">
        <f t="shared" si="17"/>
        <v>0</v>
      </c>
      <c r="J132" s="88">
        <f t="shared" si="17"/>
        <v>0</v>
      </c>
      <c r="K132" s="88">
        <f t="shared" si="17"/>
        <v>0</v>
      </c>
      <c r="L132" s="88">
        <f t="shared" si="17"/>
        <v>0</v>
      </c>
      <c r="M132" s="88">
        <f t="shared" si="17"/>
        <v>26049.72</v>
      </c>
      <c r="N132" s="88">
        <f t="shared" si="17"/>
        <v>6144.45</v>
      </c>
      <c r="O132" s="88">
        <f t="shared" si="17"/>
        <v>19905.269999999997</v>
      </c>
      <c r="P132" s="88">
        <f t="shared" si="17"/>
        <v>1248.3399999999999</v>
      </c>
      <c r="Q132" s="88">
        <f t="shared" si="17"/>
        <v>15699.829999999998</v>
      </c>
      <c r="R132" s="88">
        <f t="shared" si="17"/>
        <v>4514.1399999999994</v>
      </c>
      <c r="S132" s="88">
        <f t="shared" si="17"/>
        <v>4587.41</v>
      </c>
      <c r="T132" s="95" t="s">
        <v>125</v>
      </c>
      <c r="U132" s="88" t="s">
        <v>125</v>
      </c>
      <c r="V132" s="88" t="s">
        <v>125</v>
      </c>
      <c r="W132" s="74" t="s">
        <v>125</v>
      </c>
      <c r="X132" s="88" t="s">
        <v>125</v>
      </c>
      <c r="Y132" s="115"/>
      <c r="Z132" s="115"/>
      <c r="AA132" s="115"/>
      <c r="AB132" s="153"/>
      <c r="AC132" s="153"/>
    </row>
    <row r="133" spans="1:29" ht="13.5" customHeight="1" x14ac:dyDescent="0.2">
      <c r="A133" s="306"/>
      <c r="B133" s="306"/>
      <c r="C133" s="31"/>
      <c r="D133" s="31"/>
      <c r="E133" s="31"/>
      <c r="F133" s="31"/>
      <c r="G133" s="31"/>
      <c r="H133" s="23"/>
      <c r="I133" s="23"/>
      <c r="J133" s="23"/>
      <c r="K133" s="23"/>
      <c r="L133" s="23"/>
      <c r="M133" s="23"/>
      <c r="N133" s="171"/>
      <c r="O133" s="23"/>
      <c r="P133" s="25"/>
      <c r="Q133" s="25"/>
      <c r="R133" s="178"/>
      <c r="S133" s="178"/>
      <c r="T133" s="23"/>
      <c r="U133" s="23"/>
      <c r="V133" s="23"/>
      <c r="W133" s="23"/>
      <c r="X133" s="23"/>
      <c r="Y133" s="23"/>
      <c r="Z133" s="23"/>
      <c r="AA133" s="23"/>
    </row>
    <row r="134" spans="1:29" x14ac:dyDescent="0.2">
      <c r="A134" s="26"/>
      <c r="B134" s="19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10"/>
      <c r="N134" s="171"/>
      <c r="O134" s="23"/>
      <c r="P134" s="111"/>
      <c r="Q134" s="111"/>
      <c r="R134" s="178"/>
      <c r="S134" s="110"/>
      <c r="T134" s="23"/>
      <c r="U134" s="23"/>
      <c r="V134" s="23"/>
      <c r="W134" s="23"/>
      <c r="X134" s="23"/>
      <c r="Y134" s="23"/>
      <c r="Z134" s="23"/>
      <c r="AA134" s="23"/>
    </row>
    <row r="135" spans="1:29" x14ac:dyDescent="0.2">
      <c r="A135" s="26"/>
      <c r="B135" s="26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171"/>
      <c r="O135" s="23"/>
      <c r="P135" s="111"/>
      <c r="Q135" s="111"/>
      <c r="R135" s="111"/>
      <c r="S135" s="111"/>
      <c r="T135" s="23"/>
      <c r="U135" s="23"/>
      <c r="V135" s="23"/>
      <c r="W135" s="23"/>
      <c r="X135" s="23"/>
      <c r="Y135" s="23"/>
      <c r="Z135" s="23"/>
      <c r="AA135" s="23"/>
    </row>
    <row r="136" spans="1:29" ht="13.5" customHeight="1" x14ac:dyDescent="0.2">
      <c r="A136" s="304"/>
      <c r="B136" s="304"/>
      <c r="C136" s="304"/>
      <c r="D136" s="304"/>
      <c r="E136" s="304"/>
      <c r="F136" s="304"/>
      <c r="G136" s="304"/>
      <c r="H136" s="304"/>
      <c r="I136" s="23"/>
      <c r="J136" s="23"/>
      <c r="K136" s="23"/>
      <c r="L136" s="110"/>
      <c r="M136" s="205"/>
      <c r="N136" s="205"/>
      <c r="O136" s="110"/>
      <c r="P136" s="178"/>
      <c r="Q136" s="110"/>
      <c r="R136" s="178"/>
      <c r="S136" s="110"/>
      <c r="T136" s="23"/>
      <c r="U136" s="23"/>
      <c r="V136" s="23"/>
      <c r="W136" s="23"/>
      <c r="X136" s="23"/>
      <c r="Y136" s="23"/>
      <c r="Z136" s="23"/>
      <c r="AA136" s="23"/>
    </row>
    <row r="137" spans="1:29" ht="9" customHeight="1" x14ac:dyDescent="0.2">
      <c r="M137" s="116"/>
      <c r="N137" s="116"/>
      <c r="Q137" s="113"/>
    </row>
    <row r="138" spans="1:29" x14ac:dyDescent="0.2">
      <c r="A138" s="302" t="s">
        <v>207</v>
      </c>
      <c r="B138" s="303"/>
      <c r="C138" s="303"/>
      <c r="D138" s="248" t="s">
        <v>120</v>
      </c>
      <c r="E138" s="248"/>
      <c r="F138" s="248"/>
      <c r="G138" s="302" t="s">
        <v>208</v>
      </c>
      <c r="H138" s="302"/>
      <c r="I138" s="302"/>
      <c r="J138" s="302"/>
      <c r="K138" s="302"/>
      <c r="L138" s="113"/>
      <c r="M138" s="116"/>
      <c r="N138" s="182"/>
      <c r="Q138" s="113"/>
      <c r="R138" s="113"/>
      <c r="S138" s="113"/>
    </row>
    <row r="139" spans="1:29" x14ac:dyDescent="0.2">
      <c r="A139" s="241" t="s">
        <v>97</v>
      </c>
      <c r="B139" s="241"/>
      <c r="C139" s="241"/>
      <c r="D139" s="242" t="s">
        <v>98</v>
      </c>
      <c r="E139" s="242"/>
      <c r="F139" s="242"/>
      <c r="G139" s="247" t="s">
        <v>109</v>
      </c>
      <c r="H139" s="247"/>
      <c r="I139" s="247"/>
      <c r="J139" s="247"/>
      <c r="K139" s="247"/>
      <c r="M139" s="116"/>
      <c r="N139" s="183"/>
      <c r="O139" s="113"/>
      <c r="Q139" s="113"/>
      <c r="R139" s="113"/>
      <c r="S139" s="113"/>
    </row>
    <row r="140" spans="1:29" x14ac:dyDescent="0.2">
      <c r="N140" s="113"/>
      <c r="V140" s="113"/>
    </row>
    <row r="141" spans="1:29" x14ac:dyDescent="0.2">
      <c r="G141" s="113"/>
      <c r="P141" s="113"/>
    </row>
    <row r="142" spans="1:29" x14ac:dyDescent="0.2">
      <c r="G142" s="113"/>
    </row>
    <row r="143" spans="1:29" x14ac:dyDescent="0.2">
      <c r="D143" s="113"/>
      <c r="F143" s="113"/>
      <c r="G143" s="113"/>
    </row>
    <row r="144" spans="1:29" x14ac:dyDescent="0.2">
      <c r="I144" s="113"/>
      <c r="J144" s="113"/>
    </row>
    <row r="145" spans="6:12" x14ac:dyDescent="0.2">
      <c r="F145" s="113"/>
    </row>
    <row r="146" spans="6:12" x14ac:dyDescent="0.2">
      <c r="F146" s="113"/>
    </row>
    <row r="148" spans="6:12" x14ac:dyDescent="0.2">
      <c r="F148" s="113"/>
    </row>
    <row r="149" spans="6:12" x14ac:dyDescent="0.2">
      <c r="F149" s="113"/>
    </row>
    <row r="157" spans="6:12" x14ac:dyDescent="0.2">
      <c r="L157" s="20"/>
    </row>
  </sheetData>
  <mergeCells count="130">
    <mergeCell ref="A101:C101"/>
    <mergeCell ref="B103:X103"/>
    <mergeCell ref="A105:C105"/>
    <mergeCell ref="B106:X106"/>
    <mergeCell ref="A108:C108"/>
    <mergeCell ref="A109:C109"/>
    <mergeCell ref="A110:C110"/>
    <mergeCell ref="B86:X86"/>
    <mergeCell ref="A87:C87"/>
    <mergeCell ref="B88:X88"/>
    <mergeCell ref="A90:C90"/>
    <mergeCell ref="A76:C76"/>
    <mergeCell ref="A28:C28"/>
    <mergeCell ref="A43:C43"/>
    <mergeCell ref="B29:X29"/>
    <mergeCell ref="A15:A18"/>
    <mergeCell ref="G17:G18"/>
    <mergeCell ref="A74:C74"/>
    <mergeCell ref="A59:C59"/>
    <mergeCell ref="B75:X75"/>
    <mergeCell ref="B66:X66"/>
    <mergeCell ref="B65:X65"/>
    <mergeCell ref="B67:X67"/>
    <mergeCell ref="A62:C62"/>
    <mergeCell ref="A63:C63"/>
    <mergeCell ref="B60:X60"/>
    <mergeCell ref="A64:C64"/>
    <mergeCell ref="A48:C48"/>
    <mergeCell ref="A54:C54"/>
    <mergeCell ref="B27:X27"/>
    <mergeCell ref="A26:C26"/>
    <mergeCell ref="B46:X46"/>
    <mergeCell ref="B45:X45"/>
    <mergeCell ref="B49:X49"/>
    <mergeCell ref="O55:X55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57:X57"/>
    <mergeCell ref="B52:X52"/>
    <mergeCell ref="A44:C44"/>
    <mergeCell ref="B20:X20"/>
    <mergeCell ref="A51:C51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A138:C138"/>
    <mergeCell ref="D138:F138"/>
    <mergeCell ref="G138:K138"/>
    <mergeCell ref="A139:C139"/>
    <mergeCell ref="D139:F139"/>
    <mergeCell ref="G139:K139"/>
    <mergeCell ref="A136:H136"/>
    <mergeCell ref="A120:C120"/>
    <mergeCell ref="A132:C132"/>
    <mergeCell ref="A133:B133"/>
    <mergeCell ref="A131:C131"/>
    <mergeCell ref="B121:X121"/>
    <mergeCell ref="B122:X122"/>
    <mergeCell ref="B123:X123"/>
    <mergeCell ref="A124:C124"/>
    <mergeCell ref="B125:X125"/>
    <mergeCell ref="A126:C126"/>
    <mergeCell ref="B127:X127"/>
    <mergeCell ref="A129:C129"/>
    <mergeCell ref="A130:C130"/>
    <mergeCell ref="B77:X77"/>
    <mergeCell ref="B113:X113"/>
    <mergeCell ref="B115:X115"/>
    <mergeCell ref="B117:X117"/>
    <mergeCell ref="A114:C114"/>
    <mergeCell ref="A116:C116"/>
    <mergeCell ref="A119:C119"/>
    <mergeCell ref="A118:C118"/>
    <mergeCell ref="B112:X112"/>
    <mergeCell ref="B111:X111"/>
    <mergeCell ref="A80:C80"/>
    <mergeCell ref="A79:C79"/>
    <mergeCell ref="A91:C91"/>
    <mergeCell ref="B92:X92"/>
    <mergeCell ref="B93:X93"/>
    <mergeCell ref="A95:C95"/>
    <mergeCell ref="B96:X96"/>
    <mergeCell ref="A81:C81"/>
    <mergeCell ref="B82:X82"/>
    <mergeCell ref="B83:X83"/>
    <mergeCell ref="B84:X84"/>
    <mergeCell ref="A85:C85"/>
    <mergeCell ref="A98:C98"/>
    <mergeCell ref="B99:X99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25" zoomScale="88" zoomScaleNormal="88" zoomScaleSheetLayoutView="100" workbookViewId="0">
      <selection activeCell="D46" sqref="D46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9.75" customHeight="1" x14ac:dyDescent="0.3">
      <c r="E1" s="27"/>
      <c r="F1" s="27"/>
      <c r="G1" s="27"/>
    </row>
    <row r="2" spans="1:12" ht="20.25" customHeight="1" x14ac:dyDescent="0.3">
      <c r="A2" s="340" t="s">
        <v>182</v>
      </c>
      <c r="B2" s="340"/>
      <c r="C2" s="340"/>
      <c r="D2" s="340"/>
      <c r="E2" s="340"/>
      <c r="F2" s="340"/>
      <c r="G2" s="340"/>
    </row>
    <row r="3" spans="1:12" ht="33" customHeight="1" x14ac:dyDescent="0.3">
      <c r="A3" s="166"/>
      <c r="B3" s="340" t="s">
        <v>183</v>
      </c>
      <c r="C3" s="340"/>
      <c r="D3" s="340"/>
      <c r="E3" s="340"/>
      <c r="F3" s="340"/>
      <c r="G3" s="166"/>
    </row>
    <row r="4" spans="1:12" ht="17.25" customHeight="1" x14ac:dyDescent="0.3">
      <c r="A4" s="343" t="s">
        <v>184</v>
      </c>
      <c r="B4" s="343"/>
      <c r="C4" s="343"/>
      <c r="D4" s="343"/>
      <c r="E4" s="343"/>
      <c r="F4" s="343"/>
      <c r="G4" s="343"/>
    </row>
    <row r="5" spans="1:12" ht="15" customHeight="1" x14ac:dyDescent="0.2">
      <c r="A5" s="344" t="s">
        <v>185</v>
      </c>
      <c r="B5" s="345"/>
      <c r="C5" s="345"/>
      <c r="D5" s="345"/>
      <c r="E5" s="345"/>
      <c r="F5" s="345"/>
      <c r="G5" s="346"/>
    </row>
    <row r="6" spans="1:12" ht="27" customHeight="1" x14ac:dyDescent="0.2">
      <c r="A6" s="342" t="s">
        <v>0</v>
      </c>
      <c r="B6" s="342" t="s">
        <v>23</v>
      </c>
      <c r="C6" s="350" t="s">
        <v>111</v>
      </c>
      <c r="D6" s="350"/>
      <c r="E6" s="350"/>
      <c r="F6" s="350"/>
      <c r="G6" s="350"/>
    </row>
    <row r="7" spans="1:12" ht="15.75" customHeight="1" x14ac:dyDescent="0.2">
      <c r="A7" s="342"/>
      <c r="B7" s="342"/>
      <c r="C7" s="352" t="s">
        <v>31</v>
      </c>
      <c r="D7" s="351" t="s">
        <v>103</v>
      </c>
      <c r="E7" s="351"/>
      <c r="F7" s="351"/>
      <c r="G7" s="351"/>
    </row>
    <row r="8" spans="1:12" ht="62.25" customHeight="1" x14ac:dyDescent="0.2">
      <c r="A8" s="342"/>
      <c r="B8" s="342"/>
      <c r="C8" s="352"/>
      <c r="D8" s="349" t="s">
        <v>28</v>
      </c>
      <c r="E8" s="321" t="s">
        <v>25</v>
      </c>
      <c r="F8" s="348" t="s">
        <v>59</v>
      </c>
      <c r="G8" s="348" t="s">
        <v>29</v>
      </c>
    </row>
    <row r="9" spans="1:12" ht="31.5" customHeight="1" x14ac:dyDescent="0.2">
      <c r="A9" s="342"/>
      <c r="B9" s="342"/>
      <c r="C9" s="352"/>
      <c r="D9" s="349"/>
      <c r="E9" s="321"/>
      <c r="F9" s="348"/>
      <c r="G9" s="348"/>
    </row>
    <row r="10" spans="1:12" s="2" customFormat="1" ht="13.5" customHeight="1" x14ac:dyDescent="0.2">
      <c r="A10" s="14">
        <v>1</v>
      </c>
      <c r="B10" s="91">
        <v>2</v>
      </c>
      <c r="C10" s="14">
        <v>3</v>
      </c>
      <c r="D10" s="14">
        <v>4</v>
      </c>
      <c r="E10" s="14">
        <v>5</v>
      </c>
      <c r="F10" s="92">
        <v>6</v>
      </c>
      <c r="G10" s="92">
        <v>7</v>
      </c>
      <c r="H10" s="7"/>
      <c r="I10" s="7"/>
      <c r="J10" s="7"/>
      <c r="K10" s="7"/>
      <c r="L10" s="7"/>
    </row>
    <row r="11" spans="1:12" ht="12" customHeight="1" x14ac:dyDescent="0.2">
      <c r="A11" s="14" t="s">
        <v>134</v>
      </c>
      <c r="B11" s="341" t="s">
        <v>189</v>
      </c>
      <c r="C11" s="341"/>
      <c r="D11" s="341"/>
      <c r="E11" s="341"/>
      <c r="F11" s="341"/>
      <c r="G11" s="341"/>
      <c r="H11" s="8"/>
      <c r="I11" s="8"/>
      <c r="J11" s="8"/>
    </row>
    <row r="12" spans="1:12" ht="13.5" customHeight="1" x14ac:dyDescent="0.2">
      <c r="A12" s="12" t="s">
        <v>7</v>
      </c>
      <c r="B12" s="342" t="s">
        <v>186</v>
      </c>
      <c r="C12" s="342"/>
      <c r="D12" s="342"/>
      <c r="E12" s="342"/>
      <c r="F12" s="342"/>
      <c r="G12" s="342"/>
      <c r="H12" s="9"/>
      <c r="I12" s="9"/>
      <c r="J12" s="9"/>
    </row>
    <row r="13" spans="1:12" ht="30" customHeight="1" x14ac:dyDescent="0.2">
      <c r="A13" s="11" t="s">
        <v>8</v>
      </c>
      <c r="B13" s="131" t="s">
        <v>51</v>
      </c>
      <c r="C13" s="141">
        <f>D13+E13+F13+G13</f>
        <v>8646.2799999999988</v>
      </c>
      <c r="D13" s="141">
        <f>'4'!D26</f>
        <v>8646.2799999999988</v>
      </c>
      <c r="E13" s="141">
        <v>0</v>
      </c>
      <c r="F13" s="141">
        <v>0</v>
      </c>
      <c r="G13" s="141">
        <v>0</v>
      </c>
      <c r="H13" s="7"/>
      <c r="I13" s="7"/>
      <c r="J13" s="7"/>
    </row>
    <row r="14" spans="1:12" ht="26.25" customHeight="1" x14ac:dyDescent="0.2">
      <c r="A14" s="13" t="s">
        <v>47</v>
      </c>
      <c r="B14" s="131" t="s">
        <v>52</v>
      </c>
      <c r="C14" s="141">
        <f t="shared" ref="C14:C17" si="0">D14+E14+F14+G14</f>
        <v>0</v>
      </c>
      <c r="D14" s="141">
        <f>'5'!D28</f>
        <v>0</v>
      </c>
      <c r="E14" s="141">
        <v>0</v>
      </c>
      <c r="F14" s="141">
        <v>0</v>
      </c>
      <c r="G14" s="141">
        <v>0</v>
      </c>
      <c r="H14" s="7"/>
      <c r="I14" s="7"/>
      <c r="J14" s="7"/>
    </row>
    <row r="15" spans="1:12" ht="18" customHeight="1" x14ac:dyDescent="0.2">
      <c r="A15" s="12" t="s">
        <v>42</v>
      </c>
      <c r="B15" s="132" t="s">
        <v>24</v>
      </c>
      <c r="C15" s="141">
        <f t="shared" si="0"/>
        <v>928.25000000000182</v>
      </c>
      <c r="D15" s="141">
        <f>'4'!E45-'4'!D26</f>
        <v>928.25000000000182</v>
      </c>
      <c r="E15" s="141">
        <v>0</v>
      </c>
      <c r="F15" s="141">
        <v>0</v>
      </c>
      <c r="G15" s="141">
        <v>0</v>
      </c>
      <c r="H15" s="7"/>
      <c r="I15" s="7"/>
      <c r="J15" s="7"/>
    </row>
    <row r="16" spans="1:12" ht="15" customHeight="1" x14ac:dyDescent="0.2">
      <c r="A16" s="14"/>
      <c r="B16" s="6" t="s">
        <v>73</v>
      </c>
      <c r="C16" s="142">
        <f t="shared" si="0"/>
        <v>9574.5300000000007</v>
      </c>
      <c r="D16" s="142">
        <f t="shared" ref="D16:G16" si="1">D13+D14+D15</f>
        <v>9574.5300000000007</v>
      </c>
      <c r="E16" s="142">
        <f t="shared" si="1"/>
        <v>0</v>
      </c>
      <c r="F16" s="142">
        <f t="shared" si="1"/>
        <v>0</v>
      </c>
      <c r="G16" s="142">
        <f t="shared" si="1"/>
        <v>0</v>
      </c>
      <c r="H16" s="7"/>
      <c r="I16" s="7"/>
      <c r="J16" s="7"/>
    </row>
    <row r="17" spans="1:10" ht="15" customHeight="1" x14ac:dyDescent="0.2">
      <c r="A17" s="13"/>
      <c r="B17" s="6" t="s">
        <v>135</v>
      </c>
      <c r="C17" s="142">
        <f t="shared" si="0"/>
        <v>9574.5300000000007</v>
      </c>
      <c r="D17" s="142">
        <f t="shared" ref="D17:G17" si="2">D16</f>
        <v>9574.5300000000007</v>
      </c>
      <c r="E17" s="142">
        <f t="shared" si="2"/>
        <v>0</v>
      </c>
      <c r="F17" s="142">
        <f t="shared" si="2"/>
        <v>0</v>
      </c>
      <c r="G17" s="142">
        <f t="shared" si="2"/>
        <v>0</v>
      </c>
      <c r="H17" s="10"/>
      <c r="I17" s="10"/>
      <c r="J17" s="10"/>
    </row>
    <row r="18" spans="1:10" ht="13.5" customHeight="1" x14ac:dyDescent="0.2">
      <c r="A18" s="14" t="s">
        <v>130</v>
      </c>
      <c r="B18" s="341" t="s">
        <v>128</v>
      </c>
      <c r="C18" s="341"/>
      <c r="D18" s="341"/>
      <c r="E18" s="341"/>
      <c r="F18" s="341"/>
      <c r="G18" s="341"/>
      <c r="H18" s="10"/>
      <c r="I18" s="10"/>
      <c r="J18" s="10"/>
    </row>
    <row r="19" spans="1:10" ht="12.75" customHeight="1" x14ac:dyDescent="0.2">
      <c r="A19" s="12" t="s">
        <v>13</v>
      </c>
      <c r="B19" s="342" t="s">
        <v>187</v>
      </c>
      <c r="C19" s="342"/>
      <c r="D19" s="342"/>
      <c r="E19" s="342"/>
      <c r="F19" s="342"/>
      <c r="G19" s="342"/>
      <c r="H19" s="9"/>
      <c r="I19" s="9"/>
      <c r="J19" s="9"/>
    </row>
    <row r="20" spans="1:10" ht="27.75" customHeight="1" x14ac:dyDescent="0.2">
      <c r="A20" s="11" t="s">
        <v>14</v>
      </c>
      <c r="B20" s="131" t="s">
        <v>51</v>
      </c>
      <c r="C20" s="141">
        <f t="shared" ref="C20:C24" si="3">D20+E20+F20+G20</f>
        <v>16123.369999999999</v>
      </c>
      <c r="D20" s="141">
        <f>'4'!E62</f>
        <v>10375.82</v>
      </c>
      <c r="E20" s="141">
        <f>'4'!F62-'4'!D60</f>
        <v>5747.5499999999993</v>
      </c>
      <c r="F20" s="141">
        <v>0</v>
      </c>
      <c r="G20" s="141">
        <v>0</v>
      </c>
      <c r="H20" s="118"/>
      <c r="I20" s="7"/>
      <c r="J20" s="7"/>
    </row>
    <row r="21" spans="1:10" ht="27.75" customHeight="1" x14ac:dyDescent="0.2">
      <c r="A21" s="13" t="s">
        <v>43</v>
      </c>
      <c r="B21" s="131" t="s">
        <v>52</v>
      </c>
      <c r="C21" s="141">
        <f t="shared" si="3"/>
        <v>0</v>
      </c>
      <c r="D21" s="141">
        <f>'5'!D76</f>
        <v>0</v>
      </c>
      <c r="E21" s="141">
        <v>0</v>
      </c>
      <c r="F21" s="141">
        <v>0</v>
      </c>
      <c r="G21" s="141">
        <v>0</v>
      </c>
      <c r="H21" s="7"/>
      <c r="I21" s="7"/>
      <c r="J21" s="7"/>
    </row>
    <row r="22" spans="1:10" ht="14.25" customHeight="1" x14ac:dyDescent="0.2">
      <c r="A22" s="12" t="s">
        <v>44</v>
      </c>
      <c r="B22" s="131" t="s">
        <v>24</v>
      </c>
      <c r="C22" s="141">
        <f t="shared" si="3"/>
        <v>180</v>
      </c>
      <c r="D22" s="141">
        <v>0</v>
      </c>
      <c r="E22" s="141">
        <f>'4'!D60</f>
        <v>180</v>
      </c>
      <c r="F22" s="141">
        <v>0</v>
      </c>
      <c r="G22" s="141">
        <v>0</v>
      </c>
      <c r="H22" s="7"/>
      <c r="I22" s="7"/>
      <c r="J22" s="7"/>
    </row>
    <row r="23" spans="1:10" ht="14.25" customHeight="1" x14ac:dyDescent="0.2">
      <c r="A23" s="14"/>
      <c r="B23" s="6" t="s">
        <v>85</v>
      </c>
      <c r="C23" s="142">
        <f t="shared" si="3"/>
        <v>16303.369999999999</v>
      </c>
      <c r="D23" s="142">
        <f t="shared" ref="D23:E23" si="4">D20+D21+D22</f>
        <v>10375.82</v>
      </c>
      <c r="E23" s="142">
        <f t="shared" si="4"/>
        <v>5927.5499999999993</v>
      </c>
      <c r="F23" s="142">
        <f t="shared" ref="F23" si="5">F20+F21+F22</f>
        <v>0</v>
      </c>
      <c r="G23" s="142">
        <f t="shared" ref="G23" si="6">G20+G21+G22</f>
        <v>0</v>
      </c>
      <c r="H23" s="7"/>
      <c r="I23" s="7"/>
      <c r="J23" s="7"/>
    </row>
    <row r="24" spans="1:10" x14ac:dyDescent="0.2">
      <c r="A24" s="13"/>
      <c r="B24" s="6" t="s">
        <v>131</v>
      </c>
      <c r="C24" s="142">
        <f t="shared" si="3"/>
        <v>16303.369999999999</v>
      </c>
      <c r="D24" s="142">
        <f>D23</f>
        <v>10375.82</v>
      </c>
      <c r="E24" s="142">
        <f>E23</f>
        <v>5927.5499999999993</v>
      </c>
      <c r="F24" s="142">
        <f t="shared" ref="F24:G24" si="7">F23</f>
        <v>0</v>
      </c>
      <c r="G24" s="142">
        <f t="shared" si="7"/>
        <v>0</v>
      </c>
      <c r="H24" s="10"/>
      <c r="I24" s="10"/>
      <c r="J24" s="10"/>
    </row>
    <row r="25" spans="1:10" ht="16.5" customHeight="1" x14ac:dyDescent="0.2">
      <c r="A25" s="14" t="s">
        <v>132</v>
      </c>
      <c r="B25" s="341" t="s">
        <v>129</v>
      </c>
      <c r="C25" s="341"/>
      <c r="D25" s="341"/>
      <c r="E25" s="341"/>
      <c r="F25" s="341"/>
      <c r="G25" s="341"/>
      <c r="H25" s="10"/>
      <c r="I25" s="10"/>
      <c r="J25" s="10"/>
    </row>
    <row r="26" spans="1:10" ht="13.5" customHeight="1" x14ac:dyDescent="0.2">
      <c r="A26" s="12" t="s">
        <v>13</v>
      </c>
      <c r="B26" s="342" t="s">
        <v>187</v>
      </c>
      <c r="C26" s="342"/>
      <c r="D26" s="342"/>
      <c r="E26" s="342"/>
      <c r="F26" s="342"/>
      <c r="G26" s="342"/>
      <c r="H26" s="10"/>
      <c r="I26" s="10"/>
      <c r="J26" s="10"/>
    </row>
    <row r="27" spans="1:10" ht="25.5" x14ac:dyDescent="0.2">
      <c r="A27" s="11" t="s">
        <v>14</v>
      </c>
      <c r="B27" s="131" t="s">
        <v>51</v>
      </c>
      <c r="C27" s="141">
        <f t="shared" ref="C27:C31" si="8">D27+E27+F27+G27</f>
        <v>171.82</v>
      </c>
      <c r="D27" s="141">
        <f>'4'!E73</f>
        <v>171.82</v>
      </c>
      <c r="E27" s="141">
        <v>0</v>
      </c>
      <c r="F27" s="141">
        <v>0</v>
      </c>
      <c r="G27" s="141">
        <v>0</v>
      </c>
      <c r="H27" s="10"/>
      <c r="I27" s="10"/>
      <c r="J27" s="10"/>
    </row>
    <row r="28" spans="1:10" ht="25.5" x14ac:dyDescent="0.2">
      <c r="A28" s="13" t="s">
        <v>43</v>
      </c>
      <c r="B28" s="131" t="s">
        <v>52</v>
      </c>
      <c r="C28" s="141">
        <f t="shared" si="8"/>
        <v>0</v>
      </c>
      <c r="D28" s="141">
        <f>'5'!D87</f>
        <v>0</v>
      </c>
      <c r="E28" s="141">
        <v>0</v>
      </c>
      <c r="F28" s="141">
        <v>0</v>
      </c>
      <c r="G28" s="141">
        <v>0</v>
      </c>
      <c r="H28" s="10"/>
      <c r="I28" s="10"/>
      <c r="J28" s="10"/>
    </row>
    <row r="29" spans="1:10" x14ac:dyDescent="0.2">
      <c r="A29" s="12" t="s">
        <v>44</v>
      </c>
      <c r="B29" s="131" t="s">
        <v>24</v>
      </c>
      <c r="C29" s="141">
        <f t="shared" si="8"/>
        <v>0</v>
      </c>
      <c r="D29" s="141">
        <v>0</v>
      </c>
      <c r="E29" s="141">
        <v>0</v>
      </c>
      <c r="F29" s="141">
        <v>0</v>
      </c>
      <c r="G29" s="141">
        <v>0</v>
      </c>
      <c r="H29" s="10"/>
      <c r="I29" s="10"/>
      <c r="J29" s="10"/>
    </row>
    <row r="30" spans="1:10" x14ac:dyDescent="0.2">
      <c r="A30" s="14"/>
      <c r="B30" s="6" t="s">
        <v>85</v>
      </c>
      <c r="C30" s="141">
        <f t="shared" si="8"/>
        <v>171.82</v>
      </c>
      <c r="D30" s="141">
        <f t="shared" ref="D30:E30" si="9">D27+D28+D29</f>
        <v>171.82</v>
      </c>
      <c r="E30" s="141">
        <f t="shared" si="9"/>
        <v>0</v>
      </c>
      <c r="F30" s="141">
        <f t="shared" ref="F30" si="10">F27+F28+F29</f>
        <v>0</v>
      </c>
      <c r="G30" s="141">
        <f t="shared" ref="G30" si="11">G27+G28+G29</f>
        <v>0</v>
      </c>
      <c r="H30" s="10"/>
      <c r="I30" s="10"/>
      <c r="J30" s="10"/>
    </row>
    <row r="31" spans="1:10" x14ac:dyDescent="0.2">
      <c r="A31" s="13"/>
      <c r="B31" s="6" t="s">
        <v>133</v>
      </c>
      <c r="C31" s="142">
        <f t="shared" si="8"/>
        <v>171.82</v>
      </c>
      <c r="D31" s="142">
        <f>D30</f>
        <v>171.82</v>
      </c>
      <c r="E31" s="142">
        <f>E30</f>
        <v>0</v>
      </c>
      <c r="F31" s="142">
        <f t="shared" ref="F31" si="12">F30</f>
        <v>0</v>
      </c>
      <c r="G31" s="142">
        <f t="shared" ref="G31" si="13">G30</f>
        <v>0</v>
      </c>
      <c r="H31" s="10"/>
      <c r="I31" s="10"/>
      <c r="J31" s="10"/>
    </row>
    <row r="32" spans="1:10" x14ac:dyDescent="0.2">
      <c r="A32" s="14" t="s">
        <v>96</v>
      </c>
      <c r="B32" s="341" t="s">
        <v>141</v>
      </c>
      <c r="C32" s="341"/>
      <c r="D32" s="341"/>
      <c r="E32" s="341"/>
      <c r="F32" s="341"/>
      <c r="G32" s="341"/>
      <c r="H32" s="10"/>
      <c r="I32" s="10"/>
      <c r="J32" s="10"/>
    </row>
    <row r="33" spans="1:10" ht="13.5" customHeight="1" x14ac:dyDescent="0.2">
      <c r="A33" s="12" t="s">
        <v>19</v>
      </c>
      <c r="B33" s="342" t="s">
        <v>187</v>
      </c>
      <c r="C33" s="342"/>
      <c r="D33" s="342"/>
      <c r="E33" s="342"/>
      <c r="F33" s="342"/>
      <c r="G33" s="342"/>
      <c r="H33" s="10"/>
      <c r="I33" s="10"/>
      <c r="J33" s="10"/>
    </row>
    <row r="34" spans="1:10" ht="25.5" x14ac:dyDescent="0.2">
      <c r="A34" s="11" t="s">
        <v>20</v>
      </c>
      <c r="B34" s="131" t="s">
        <v>51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  <c r="H34" s="10"/>
      <c r="I34" s="10"/>
      <c r="J34" s="10"/>
    </row>
    <row r="35" spans="1:10" ht="25.5" x14ac:dyDescent="0.2">
      <c r="A35" s="13" t="s">
        <v>45</v>
      </c>
      <c r="B35" s="131" t="s">
        <v>52</v>
      </c>
      <c r="C35" s="141">
        <f t="shared" ref="C35:C38" si="14">D35+E35+F35+G35</f>
        <v>0</v>
      </c>
      <c r="D35" s="141">
        <v>0</v>
      </c>
      <c r="E35" s="141">
        <f>'4'!F83</f>
        <v>0</v>
      </c>
      <c r="F35" s="141">
        <v>0</v>
      </c>
      <c r="G35" s="141">
        <v>0</v>
      </c>
      <c r="H35" s="10"/>
      <c r="I35" s="10"/>
      <c r="J35" s="10"/>
    </row>
    <row r="36" spans="1:10" ht="14.25" customHeight="1" x14ac:dyDescent="0.2">
      <c r="A36" s="12" t="s">
        <v>46</v>
      </c>
      <c r="B36" s="131" t="s">
        <v>24</v>
      </c>
      <c r="C36" s="141">
        <f t="shared" si="14"/>
        <v>0</v>
      </c>
      <c r="D36" s="141">
        <f>'5'!E115</f>
        <v>0</v>
      </c>
      <c r="E36" s="141">
        <v>0</v>
      </c>
      <c r="F36" s="141">
        <v>0</v>
      </c>
      <c r="G36" s="141">
        <v>0</v>
      </c>
      <c r="H36" s="10"/>
      <c r="I36" s="10"/>
      <c r="J36" s="10"/>
    </row>
    <row r="37" spans="1:10" x14ac:dyDescent="0.2">
      <c r="A37" s="14"/>
      <c r="B37" s="6" t="s">
        <v>95</v>
      </c>
      <c r="C37" s="141">
        <f t="shared" si="14"/>
        <v>0</v>
      </c>
      <c r="D37" s="141">
        <f t="shared" ref="D37:G37" si="15">D34+D35+D36</f>
        <v>0</v>
      </c>
      <c r="E37" s="141">
        <f t="shared" si="15"/>
        <v>0</v>
      </c>
      <c r="F37" s="141">
        <f t="shared" si="15"/>
        <v>0</v>
      </c>
      <c r="G37" s="141">
        <f t="shared" si="15"/>
        <v>0</v>
      </c>
      <c r="H37" s="10"/>
      <c r="I37" s="10"/>
      <c r="J37" s="10"/>
    </row>
    <row r="38" spans="1:10" x14ac:dyDescent="0.2">
      <c r="A38" s="13"/>
      <c r="B38" s="6" t="s">
        <v>112</v>
      </c>
      <c r="C38" s="142">
        <f t="shared" si="14"/>
        <v>0</v>
      </c>
      <c r="D38" s="142">
        <f>D37</f>
        <v>0</v>
      </c>
      <c r="E38" s="142">
        <f>E37</f>
        <v>0</v>
      </c>
      <c r="F38" s="142">
        <f t="shared" ref="F38:G38" si="16">F37</f>
        <v>0</v>
      </c>
      <c r="G38" s="142">
        <f t="shared" si="16"/>
        <v>0</v>
      </c>
      <c r="H38" s="10"/>
      <c r="I38" s="10"/>
      <c r="J38" s="10"/>
    </row>
    <row r="39" spans="1:10" x14ac:dyDescent="0.2">
      <c r="A39" s="14" t="s">
        <v>156</v>
      </c>
      <c r="B39" s="341" t="s">
        <v>188</v>
      </c>
      <c r="C39" s="341"/>
      <c r="D39" s="341"/>
      <c r="E39" s="341"/>
      <c r="F39" s="341"/>
      <c r="G39" s="341"/>
      <c r="H39" s="10"/>
      <c r="I39" s="10"/>
      <c r="J39" s="10"/>
    </row>
    <row r="40" spans="1:10" ht="11.25" customHeight="1" x14ac:dyDescent="0.2">
      <c r="A40" s="12" t="s">
        <v>160</v>
      </c>
      <c r="B40" s="342" t="s">
        <v>187</v>
      </c>
      <c r="C40" s="342"/>
      <c r="D40" s="342"/>
      <c r="E40" s="342"/>
      <c r="F40" s="342"/>
      <c r="G40" s="342"/>
      <c r="H40" s="10"/>
      <c r="I40" s="10"/>
      <c r="J40" s="10"/>
    </row>
    <row r="41" spans="1:10" ht="25.5" x14ac:dyDescent="0.2">
      <c r="A41" s="11" t="s">
        <v>157</v>
      </c>
      <c r="B41" s="131" t="s">
        <v>51</v>
      </c>
      <c r="C41" s="141">
        <v>0</v>
      </c>
      <c r="D41" s="141">
        <v>0</v>
      </c>
      <c r="E41" s="141">
        <v>0</v>
      </c>
      <c r="F41" s="141">
        <v>0</v>
      </c>
      <c r="G41" s="141">
        <v>0</v>
      </c>
      <c r="H41" s="10"/>
      <c r="I41" s="10"/>
      <c r="J41" s="10"/>
    </row>
    <row r="42" spans="1:10" ht="25.5" x14ac:dyDescent="0.2">
      <c r="A42" s="13" t="s">
        <v>158</v>
      </c>
      <c r="B42" s="131" t="s">
        <v>52</v>
      </c>
      <c r="C42" s="141">
        <f t="shared" ref="C42:C45" si="17">D42+E42+F42+G42</f>
        <v>0</v>
      </c>
      <c r="D42" s="141">
        <f>'5'!D100</f>
        <v>0</v>
      </c>
      <c r="E42" s="141">
        <v>0</v>
      </c>
      <c r="F42" s="141">
        <v>0</v>
      </c>
      <c r="G42" s="141">
        <v>0</v>
      </c>
      <c r="H42" s="10"/>
      <c r="I42" s="10"/>
      <c r="J42" s="10"/>
    </row>
    <row r="43" spans="1:10" ht="14.25" customHeight="1" x14ac:dyDescent="0.2">
      <c r="A43" s="12" t="s">
        <v>159</v>
      </c>
      <c r="B43" s="131" t="s">
        <v>24</v>
      </c>
      <c r="C43" s="141">
        <f t="shared" si="17"/>
        <v>0</v>
      </c>
      <c r="D43" s="141">
        <v>0</v>
      </c>
      <c r="E43" s="141">
        <v>0</v>
      </c>
      <c r="F43" s="141">
        <v>0</v>
      </c>
      <c r="G43" s="141">
        <v>0</v>
      </c>
      <c r="H43" s="10"/>
      <c r="I43" s="10"/>
      <c r="J43" s="10"/>
    </row>
    <row r="44" spans="1:10" x14ac:dyDescent="0.2">
      <c r="A44" s="14"/>
      <c r="B44" s="6" t="s">
        <v>165</v>
      </c>
      <c r="C44" s="141">
        <f t="shared" si="17"/>
        <v>0</v>
      </c>
      <c r="D44" s="141">
        <f t="shared" ref="D44:G44" si="18">D41+D42+D43</f>
        <v>0</v>
      </c>
      <c r="E44" s="141">
        <f t="shared" si="18"/>
        <v>0</v>
      </c>
      <c r="F44" s="141">
        <f t="shared" si="18"/>
        <v>0</v>
      </c>
      <c r="G44" s="141">
        <f t="shared" si="18"/>
        <v>0</v>
      </c>
      <c r="H44" s="10"/>
      <c r="I44" s="10"/>
      <c r="J44" s="10"/>
    </row>
    <row r="45" spans="1:10" x14ac:dyDescent="0.2">
      <c r="A45" s="13"/>
      <c r="B45" s="6" t="s">
        <v>166</v>
      </c>
      <c r="C45" s="142">
        <f t="shared" si="17"/>
        <v>0</v>
      </c>
      <c r="D45" s="142">
        <f>D44</f>
        <v>0</v>
      </c>
      <c r="E45" s="142">
        <f>E44</f>
        <v>0</v>
      </c>
      <c r="F45" s="142">
        <f t="shared" ref="F45:G45" si="19">F44</f>
        <v>0</v>
      </c>
      <c r="G45" s="142">
        <f t="shared" si="19"/>
        <v>0</v>
      </c>
      <c r="H45" s="10"/>
      <c r="I45" s="10"/>
      <c r="J45" s="10"/>
    </row>
    <row r="46" spans="1:10" ht="12.75" customHeight="1" x14ac:dyDescent="0.2">
      <c r="A46" s="13"/>
      <c r="B46" s="6" t="s">
        <v>32</v>
      </c>
      <c r="C46" s="142">
        <f>C17++C24+C31+C38</f>
        <v>26049.72</v>
      </c>
      <c r="D46" s="142">
        <f t="shared" ref="D46:G46" si="20">D17++D24+D31+D38</f>
        <v>20122.169999999998</v>
      </c>
      <c r="E46" s="142">
        <f t="shared" si="20"/>
        <v>5927.5499999999993</v>
      </c>
      <c r="F46" s="142">
        <f t="shared" si="20"/>
        <v>0</v>
      </c>
      <c r="G46" s="142">
        <f t="shared" si="20"/>
        <v>0</v>
      </c>
      <c r="H46" s="10"/>
      <c r="I46" s="10"/>
      <c r="J46" s="10"/>
    </row>
    <row r="47" spans="1:10" ht="5.25" customHeight="1" x14ac:dyDescent="0.2">
      <c r="A47" s="149"/>
      <c r="B47" s="28"/>
      <c r="C47" s="10"/>
      <c r="D47" s="10"/>
      <c r="E47" s="10"/>
      <c r="F47" s="10"/>
      <c r="G47" s="10"/>
      <c r="H47" s="10"/>
      <c r="I47" s="10"/>
      <c r="J47" s="10"/>
    </row>
    <row r="48" spans="1:10" ht="31.5" customHeight="1" x14ac:dyDescent="0.25">
      <c r="A48" s="148"/>
      <c r="B48" s="137" t="s">
        <v>139</v>
      </c>
      <c r="C48" s="337" t="s">
        <v>214</v>
      </c>
      <c r="D48" s="337"/>
      <c r="E48" s="5"/>
      <c r="F48" s="347" t="s">
        <v>212</v>
      </c>
      <c r="G48" s="347"/>
    </row>
    <row r="49" spans="1:7" ht="12" customHeight="1" x14ac:dyDescent="0.2">
      <c r="A49" s="336" t="s">
        <v>215</v>
      </c>
      <c r="B49" s="336"/>
      <c r="C49" s="5"/>
      <c r="D49" s="5"/>
      <c r="E49" s="5"/>
      <c r="F49" s="335" t="s">
        <v>138</v>
      </c>
      <c r="G49" s="335"/>
    </row>
    <row r="50" spans="1:7" ht="14.25" customHeight="1" x14ac:dyDescent="0.2">
      <c r="A50" s="65" t="s">
        <v>121</v>
      </c>
      <c r="B50" s="150"/>
      <c r="C50" s="5"/>
      <c r="D50" s="5"/>
      <c r="E50" s="5"/>
      <c r="F50" s="208"/>
      <c r="G50" s="208"/>
    </row>
    <row r="51" spans="1:7" ht="19.5" customHeight="1" x14ac:dyDescent="0.25">
      <c r="A51" s="7"/>
      <c r="B51" s="137" t="s">
        <v>142</v>
      </c>
      <c r="C51" s="337" t="s">
        <v>214</v>
      </c>
      <c r="D51" s="337"/>
      <c r="E51" s="5"/>
      <c r="F51" s="338" t="s">
        <v>213</v>
      </c>
      <c r="G51" s="339"/>
    </row>
    <row r="52" spans="1:7" x14ac:dyDescent="0.2">
      <c r="A52" s="336"/>
      <c r="B52" s="336"/>
      <c r="C52" s="5"/>
      <c r="D52" s="5"/>
      <c r="E52" s="5"/>
      <c r="F52" s="335" t="s">
        <v>138</v>
      </c>
      <c r="G52" s="335"/>
    </row>
    <row r="53" spans="1:7" ht="3" customHeight="1" x14ac:dyDescent="0.2">
      <c r="A53" s="152"/>
      <c r="B53" s="152"/>
      <c r="C53" s="5"/>
      <c r="D53" s="5"/>
      <c r="E53" s="5"/>
      <c r="F53" s="208"/>
      <c r="G53" s="208"/>
    </row>
    <row r="54" spans="1:7" ht="15.75" x14ac:dyDescent="0.25">
      <c r="A54" s="151"/>
      <c r="B54" s="137" t="s">
        <v>251</v>
      </c>
      <c r="C54" s="337" t="s">
        <v>214</v>
      </c>
      <c r="D54" s="337"/>
      <c r="E54" s="5"/>
      <c r="F54" s="338" t="s">
        <v>209</v>
      </c>
      <c r="G54" s="339"/>
    </row>
    <row r="55" spans="1:7" ht="14.25" customHeight="1" x14ac:dyDescent="0.2">
      <c r="A55" s="336"/>
      <c r="B55" s="336"/>
      <c r="C55" s="5"/>
      <c r="D55" s="5"/>
      <c r="E55" s="5"/>
      <c r="F55" s="335" t="s">
        <v>138</v>
      </c>
      <c r="G55" s="335"/>
    </row>
    <row r="56" spans="1:7" ht="4.5" customHeight="1" x14ac:dyDescent="0.2">
      <c r="A56" s="33"/>
      <c r="B56" s="138"/>
      <c r="C56" s="5"/>
      <c r="D56" s="5"/>
      <c r="E56" s="5"/>
      <c r="F56" s="208"/>
      <c r="G56" s="208"/>
    </row>
    <row r="57" spans="1:7" ht="14.25" customHeight="1" x14ac:dyDescent="0.25">
      <c r="A57" s="7"/>
      <c r="B57" s="137" t="s">
        <v>210</v>
      </c>
      <c r="C57" s="337" t="s">
        <v>214</v>
      </c>
      <c r="D57" s="337"/>
      <c r="E57" s="5"/>
      <c r="F57" s="338" t="s">
        <v>211</v>
      </c>
      <c r="G57" s="339"/>
    </row>
    <row r="58" spans="1:7" x14ac:dyDescent="0.2">
      <c r="A58" s="336" t="s">
        <v>216</v>
      </c>
      <c r="B58" s="336"/>
      <c r="C58" s="5"/>
      <c r="D58" s="5"/>
      <c r="E58" s="5"/>
      <c r="F58" s="335" t="s">
        <v>138</v>
      </c>
      <c r="G58" s="335"/>
    </row>
    <row r="66" spans="7:7" x14ac:dyDescent="0.2">
      <c r="G66" s="207"/>
    </row>
  </sheetData>
  <mergeCells count="39"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fitToWidth="0" fitToHeight="0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2023-04-05T12:08:13Z</cp:lastPrinted>
  <dcterms:created xsi:type="dcterms:W3CDTF">2011-09-13T12:33:42Z</dcterms:created>
  <dcterms:modified xsi:type="dcterms:W3CDTF">2023-04-05T12:08:25Z</dcterms:modified>
</cp:coreProperties>
</file>