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мережа\!!!СПІЛЬНА (!!!документи після себе видаляти!!!)\Приймальня\АСКОД\ВТР\ІП 24-25 (нова редакція)\"/>
    </mc:Choice>
  </mc:AlternateContent>
  <xr:revisionPtr revIDLastSave="0" documentId="13_ncr:1_{0DAE8F86-6DDE-43F7-97DF-E1C7605F93C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4" sheetId="8" r:id="rId1"/>
    <sheet name="5" sheetId="6" r:id="rId2"/>
    <sheet name="6" sheetId="9" r:id="rId3"/>
  </sheets>
  <definedNames>
    <definedName name="_xlnm.Print_Area" localSheetId="1">'5'!$A$1:$X$165</definedName>
    <definedName name="_xlnm.Print_Area" localSheetId="2">'6'!$A$1:$G$56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6" l="1"/>
  <c r="B34" i="6"/>
  <c r="B24" i="6"/>
  <c r="M70" i="8"/>
  <c r="L70" i="8"/>
  <c r="K70" i="8"/>
  <c r="O41" i="6"/>
  <c r="O42" i="6"/>
  <c r="O43" i="6"/>
  <c r="O44" i="6"/>
  <c r="R43" i="6"/>
  <c r="R44" i="6"/>
  <c r="R42" i="6"/>
  <c r="S89" i="6"/>
  <c r="R89" i="6"/>
  <c r="Q89" i="6"/>
  <c r="P89" i="6"/>
  <c r="O89" i="6"/>
  <c r="N89" i="6"/>
  <c r="D89" i="6"/>
  <c r="S88" i="6"/>
  <c r="N88" i="6"/>
  <c r="D88" i="6"/>
  <c r="C88" i="6"/>
  <c r="B88" i="6"/>
  <c r="A88" i="6"/>
  <c r="T69" i="8"/>
  <c r="S69" i="8"/>
  <c r="R69" i="8"/>
  <c r="P69" i="8"/>
  <c r="M69" i="8"/>
  <c r="K69" i="8"/>
  <c r="D70" i="8"/>
  <c r="L44" i="8"/>
  <c r="M44" i="8"/>
  <c r="L43" i="8"/>
  <c r="M43" i="8"/>
  <c r="L42" i="8"/>
  <c r="M42" i="8"/>
  <c r="B42" i="6"/>
  <c r="C42" i="6"/>
  <c r="D42" i="6"/>
  <c r="B43" i="6"/>
  <c r="C43" i="6"/>
  <c r="D43" i="6"/>
  <c r="B44" i="6"/>
  <c r="C44" i="6"/>
  <c r="D44" i="6"/>
  <c r="A42" i="6"/>
  <c r="A43" i="6"/>
  <c r="A44" i="6"/>
  <c r="O45" i="6"/>
  <c r="D45" i="6"/>
  <c r="S45" i="6" s="1"/>
  <c r="C45" i="6"/>
  <c r="B45" i="6"/>
  <c r="A45" i="6"/>
  <c r="A46" i="6"/>
  <c r="A47" i="6"/>
  <c r="M45" i="8"/>
  <c r="K45" i="8"/>
  <c r="N45" i="6" s="1"/>
  <c r="N97" i="6" l="1"/>
  <c r="D97" i="6"/>
  <c r="S97" i="6" s="1"/>
  <c r="A97" i="6"/>
  <c r="B97" i="6"/>
  <c r="C96" i="6"/>
  <c r="C97" i="6"/>
  <c r="L78" i="8"/>
  <c r="O97" i="6" s="1"/>
  <c r="M78" i="8"/>
  <c r="N41" i="6"/>
  <c r="C41" i="6"/>
  <c r="D41" i="6"/>
  <c r="S41" i="6" s="1"/>
  <c r="B41" i="6"/>
  <c r="A41" i="6"/>
  <c r="L41" i="8"/>
  <c r="M41" i="8"/>
  <c r="P84" i="6"/>
  <c r="R146" i="6"/>
  <c r="Q146" i="6"/>
  <c r="O146" i="6"/>
  <c r="D145" i="6"/>
  <c r="N145" i="6" s="1"/>
  <c r="C145" i="6"/>
  <c r="B145" i="6"/>
  <c r="A145" i="6"/>
  <c r="O46" i="6"/>
  <c r="O47" i="6"/>
  <c r="O34" i="6"/>
  <c r="Q48" i="6"/>
  <c r="P48" i="6"/>
  <c r="N40" i="6"/>
  <c r="N35" i="6"/>
  <c r="N36" i="6"/>
  <c r="N37" i="6"/>
  <c r="N38" i="6"/>
  <c r="N39" i="6"/>
  <c r="D40" i="6"/>
  <c r="S40" i="6" s="1"/>
  <c r="D46" i="6"/>
  <c r="R46" i="6" s="1"/>
  <c r="D47" i="6"/>
  <c r="R47" i="6" s="1"/>
  <c r="D35" i="6"/>
  <c r="R35" i="6" s="1"/>
  <c r="D36" i="6"/>
  <c r="R36" i="6" s="1"/>
  <c r="D37" i="6"/>
  <c r="R37" i="6" s="1"/>
  <c r="D38" i="6"/>
  <c r="S38" i="6" s="1"/>
  <c r="D39" i="6"/>
  <c r="S39" i="6" s="1"/>
  <c r="D34" i="6"/>
  <c r="R34" i="6" s="1"/>
  <c r="C46" i="6"/>
  <c r="C47" i="6"/>
  <c r="C35" i="6"/>
  <c r="C36" i="6"/>
  <c r="C37" i="6"/>
  <c r="C38" i="6"/>
  <c r="C39" i="6"/>
  <c r="C40" i="6"/>
  <c r="C34" i="6"/>
  <c r="B35" i="6"/>
  <c r="B36" i="6"/>
  <c r="B37" i="6"/>
  <c r="B38" i="6"/>
  <c r="B39" i="6"/>
  <c r="B40" i="6"/>
  <c r="B46" i="6"/>
  <c r="B47" i="6"/>
  <c r="A35" i="6"/>
  <c r="A36" i="6"/>
  <c r="A37" i="6"/>
  <c r="A38" i="6"/>
  <c r="A39" i="6"/>
  <c r="A40" i="6"/>
  <c r="A34" i="6"/>
  <c r="R99" i="6"/>
  <c r="N96" i="6"/>
  <c r="N98" i="6"/>
  <c r="D96" i="6"/>
  <c r="S96" i="6" s="1"/>
  <c r="D98" i="6"/>
  <c r="P99" i="6" s="1"/>
  <c r="C98" i="6"/>
  <c r="B96" i="6"/>
  <c r="B98" i="6"/>
  <c r="A96" i="6"/>
  <c r="A98" i="6"/>
  <c r="O74" i="6"/>
  <c r="O75" i="6"/>
  <c r="O76" i="6"/>
  <c r="O77" i="6"/>
  <c r="O78" i="6"/>
  <c r="O79" i="6"/>
  <c r="O80" i="6"/>
  <c r="O81" i="6"/>
  <c r="O82" i="6"/>
  <c r="O83" i="6"/>
  <c r="O73" i="6"/>
  <c r="D74" i="6"/>
  <c r="S74" i="6" s="1"/>
  <c r="D75" i="6"/>
  <c r="R75" i="6" s="1"/>
  <c r="D76" i="6"/>
  <c r="Q76" i="6" s="1"/>
  <c r="D77" i="6"/>
  <c r="Q77" i="6" s="1"/>
  <c r="D78" i="6"/>
  <c r="Q78" i="6" s="1"/>
  <c r="D79" i="6"/>
  <c r="R79" i="6" s="1"/>
  <c r="D80" i="6"/>
  <c r="S80" i="6" s="1"/>
  <c r="D81" i="6"/>
  <c r="R81" i="6" s="1"/>
  <c r="D82" i="6"/>
  <c r="R82" i="6" s="1"/>
  <c r="D83" i="6"/>
  <c r="R83" i="6" s="1"/>
  <c r="C82" i="6"/>
  <c r="C83" i="6"/>
  <c r="C74" i="6"/>
  <c r="C75" i="6"/>
  <c r="C76" i="6"/>
  <c r="C77" i="6"/>
  <c r="C78" i="6"/>
  <c r="C79" i="6"/>
  <c r="C80" i="6"/>
  <c r="C81" i="6"/>
  <c r="B74" i="6"/>
  <c r="B75" i="6"/>
  <c r="B76" i="6"/>
  <c r="B77" i="6"/>
  <c r="B78" i="6"/>
  <c r="B79" i="6"/>
  <c r="B80" i="6"/>
  <c r="B81" i="6"/>
  <c r="B82" i="6"/>
  <c r="B83" i="6"/>
  <c r="A74" i="6"/>
  <c r="A75" i="6"/>
  <c r="A76" i="6"/>
  <c r="A77" i="6"/>
  <c r="A78" i="6"/>
  <c r="A79" i="6"/>
  <c r="A80" i="6"/>
  <c r="A81" i="6"/>
  <c r="A82" i="6"/>
  <c r="A83" i="6"/>
  <c r="B73" i="6"/>
  <c r="C73" i="6"/>
  <c r="D73" i="6"/>
  <c r="Q73" i="6" s="1"/>
  <c r="N29" i="6"/>
  <c r="N23" i="6"/>
  <c r="O24" i="6"/>
  <c r="O25" i="6"/>
  <c r="O26" i="6"/>
  <c r="O27" i="6"/>
  <c r="O28" i="6"/>
  <c r="D24" i="6"/>
  <c r="S24" i="6" s="1"/>
  <c r="D25" i="6"/>
  <c r="S25" i="6" s="1"/>
  <c r="D26" i="6"/>
  <c r="S26" i="6" s="1"/>
  <c r="D27" i="6"/>
  <c r="R27" i="6" s="1"/>
  <c r="D28" i="6"/>
  <c r="R28" i="6" s="1"/>
  <c r="D29" i="6"/>
  <c r="Q29" i="6" s="1"/>
  <c r="Q30" i="6" s="1"/>
  <c r="C24" i="6"/>
  <c r="C25" i="6"/>
  <c r="C26" i="6"/>
  <c r="C27" i="6"/>
  <c r="C28" i="6"/>
  <c r="C29" i="6"/>
  <c r="B25" i="6"/>
  <c r="B26" i="6"/>
  <c r="B27" i="6"/>
  <c r="B29" i="6"/>
  <c r="A24" i="6"/>
  <c r="A25" i="6"/>
  <c r="A26" i="6"/>
  <c r="A27" i="6"/>
  <c r="A28" i="6"/>
  <c r="A29" i="6"/>
  <c r="P30" i="6"/>
  <c r="L65" i="8"/>
  <c r="D65" i="8"/>
  <c r="I111" i="8"/>
  <c r="K28" i="8"/>
  <c r="N28" i="6" s="1"/>
  <c r="M28" i="8"/>
  <c r="K27" i="8"/>
  <c r="N27" i="6" s="1"/>
  <c r="M27" i="8"/>
  <c r="K26" i="8"/>
  <c r="N26" i="6" s="1"/>
  <c r="M26" i="8"/>
  <c r="M25" i="8"/>
  <c r="K25" i="8"/>
  <c r="N25" i="6" s="1"/>
  <c r="L107" i="8"/>
  <c r="D107" i="8"/>
  <c r="K106" i="8"/>
  <c r="M106" i="8"/>
  <c r="S145" i="6" l="1"/>
  <c r="S146" i="6" s="1"/>
  <c r="S84" i="6"/>
  <c r="S48" i="6"/>
  <c r="Q98" i="6"/>
  <c r="Q99" i="6" s="1"/>
  <c r="Q84" i="6"/>
  <c r="R48" i="6"/>
  <c r="D48" i="6"/>
  <c r="D84" i="6"/>
  <c r="R30" i="6"/>
  <c r="M55" i="8"/>
  <c r="M56" i="8"/>
  <c r="M57" i="8"/>
  <c r="M58" i="8"/>
  <c r="M59" i="8"/>
  <c r="M60" i="8"/>
  <c r="M61" i="8"/>
  <c r="M62" i="8"/>
  <c r="M63" i="8"/>
  <c r="M64" i="8"/>
  <c r="K55" i="8"/>
  <c r="N74" i="6" s="1"/>
  <c r="K56" i="8"/>
  <c r="N75" i="6" s="1"/>
  <c r="K57" i="8"/>
  <c r="N76" i="6" s="1"/>
  <c r="K58" i="8"/>
  <c r="N77" i="6" s="1"/>
  <c r="K59" i="8"/>
  <c r="N78" i="6" s="1"/>
  <c r="K60" i="8"/>
  <c r="N79" i="6" s="1"/>
  <c r="K61" i="8"/>
  <c r="N80" i="6" s="1"/>
  <c r="K62" i="8"/>
  <c r="N81" i="6" s="1"/>
  <c r="K63" i="8"/>
  <c r="N82" i="6" s="1"/>
  <c r="K64" i="8"/>
  <c r="N83" i="6" s="1"/>
  <c r="M29" i="8"/>
  <c r="L29" i="8"/>
  <c r="O29" i="6" s="1"/>
  <c r="L35" i="8"/>
  <c r="O35" i="6" s="1"/>
  <c r="K34" i="8"/>
  <c r="N34" i="6" s="1"/>
  <c r="K47" i="8"/>
  <c r="N47" i="6" s="1"/>
  <c r="K46" i="8"/>
  <c r="N46" i="6" s="1"/>
  <c r="M35" i="8"/>
  <c r="M36" i="8"/>
  <c r="M37" i="8"/>
  <c r="M38" i="8"/>
  <c r="M39" i="8"/>
  <c r="M40" i="8"/>
  <c r="L40" i="8"/>
  <c r="O40" i="6" s="1"/>
  <c r="M46" i="8"/>
  <c r="M24" i="8"/>
  <c r="K24" i="8"/>
  <c r="L39" i="8"/>
  <c r="O39" i="6" s="1"/>
  <c r="L38" i="8"/>
  <c r="O38" i="6" s="1"/>
  <c r="L37" i="8"/>
  <c r="O37" i="6" s="1"/>
  <c r="L36" i="8"/>
  <c r="O36" i="6" s="1"/>
  <c r="M47" i="8"/>
  <c r="M34" i="8"/>
  <c r="D48" i="8"/>
  <c r="D30" i="8"/>
  <c r="M77" i="8"/>
  <c r="M79" i="8"/>
  <c r="L77" i="8"/>
  <c r="O96" i="6" s="1"/>
  <c r="L79" i="8"/>
  <c r="O98" i="6" s="1"/>
  <c r="K80" i="8"/>
  <c r="D80" i="8"/>
  <c r="D35" i="9"/>
  <c r="D13" i="9"/>
  <c r="E150" i="6"/>
  <c r="D132" i="6"/>
  <c r="P132" i="6" s="1"/>
  <c r="D133" i="6"/>
  <c r="P133" i="6" s="1"/>
  <c r="D134" i="6"/>
  <c r="P134" i="6" s="1"/>
  <c r="D135" i="6"/>
  <c r="N135" i="6" s="1"/>
  <c r="D136" i="6"/>
  <c r="N136" i="6" s="1"/>
  <c r="D137" i="6"/>
  <c r="N137" i="6" s="1"/>
  <c r="D138" i="6"/>
  <c r="N138" i="6" s="1"/>
  <c r="D139" i="6"/>
  <c r="N139" i="6" s="1"/>
  <c r="D140" i="6"/>
  <c r="N140" i="6" s="1"/>
  <c r="D141" i="6"/>
  <c r="N141" i="6" s="1"/>
  <c r="D142" i="6"/>
  <c r="P142" i="6" s="1"/>
  <c r="D143" i="6"/>
  <c r="N143" i="6" s="1"/>
  <c r="D144" i="6"/>
  <c r="P144" i="6" s="1"/>
  <c r="D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31" i="6"/>
  <c r="C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31" i="6"/>
  <c r="D23" i="6"/>
  <c r="B23" i="6"/>
  <c r="C23" i="6"/>
  <c r="A23" i="6"/>
  <c r="O48" i="6" l="1"/>
  <c r="N48" i="6"/>
  <c r="D146" i="6"/>
  <c r="K30" i="8"/>
  <c r="N24" i="6"/>
  <c r="N30" i="6" s="1"/>
  <c r="D30" i="6"/>
  <c r="S23" i="6"/>
  <c r="S30" i="6" s="1"/>
  <c r="M48" i="8"/>
  <c r="L48" i="8"/>
  <c r="K48" i="8"/>
  <c r="P140" i="6"/>
  <c r="P138" i="6"/>
  <c r="P141" i="6"/>
  <c r="P143" i="6"/>
  <c r="P137" i="6"/>
  <c r="P135" i="6"/>
  <c r="N134" i="6"/>
  <c r="N131" i="6"/>
  <c r="N133" i="6"/>
  <c r="N144" i="6"/>
  <c r="N132" i="6"/>
  <c r="P139" i="6"/>
  <c r="N142" i="6"/>
  <c r="P136" i="6"/>
  <c r="P131" i="6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92" i="8"/>
  <c r="L76" i="8"/>
  <c r="L80" i="8" s="1"/>
  <c r="M23" i="8"/>
  <c r="L23" i="8"/>
  <c r="O23" i="6" s="1"/>
  <c r="O30" i="6" s="1"/>
  <c r="K49" i="8" l="1"/>
  <c r="K50" i="8" s="1"/>
  <c r="N146" i="6"/>
  <c r="P146" i="6"/>
  <c r="M107" i="8"/>
  <c r="K107" i="8"/>
  <c r="M30" i="8"/>
  <c r="M49" i="8" s="1"/>
  <c r="M50" i="8" s="1"/>
  <c r="L30" i="8"/>
  <c r="L49" i="8" s="1"/>
  <c r="L50" i="8" s="1"/>
  <c r="O95" i="6"/>
  <c r="O99" i="6" s="1"/>
  <c r="N95" i="6"/>
  <c r="N99" i="6" s="1"/>
  <c r="B95" i="6"/>
  <c r="C95" i="6"/>
  <c r="D95" i="6"/>
  <c r="A95" i="6"/>
  <c r="D27" i="9"/>
  <c r="K54" i="8"/>
  <c r="D49" i="8"/>
  <c r="M76" i="8"/>
  <c r="M80" i="8" s="1"/>
  <c r="N73" i="6" l="1"/>
  <c r="N84" i="6" s="1"/>
  <c r="K65" i="8"/>
  <c r="S95" i="6"/>
  <c r="S99" i="6" s="1"/>
  <c r="D99" i="6"/>
  <c r="D20" i="9" l="1"/>
  <c r="I161" i="6" l="1"/>
  <c r="K161" i="6"/>
  <c r="L161" i="6"/>
  <c r="E91" i="6"/>
  <c r="F91" i="6"/>
  <c r="E122" i="8"/>
  <c r="G122" i="8"/>
  <c r="H122" i="8"/>
  <c r="J122" i="8"/>
  <c r="M91" i="6" l="1"/>
  <c r="G44" i="9"/>
  <c r="G45" i="9" s="1"/>
  <c r="F44" i="9"/>
  <c r="F45" i="9" s="1"/>
  <c r="E44" i="9"/>
  <c r="E45" i="9" s="1"/>
  <c r="C43" i="9"/>
  <c r="D42" i="9"/>
  <c r="D44" i="9" s="1"/>
  <c r="R149" i="6"/>
  <c r="R150" i="6" s="1"/>
  <c r="Q149" i="6"/>
  <c r="Q150" i="6" s="1"/>
  <c r="L110" i="8"/>
  <c r="L111" i="8" s="1"/>
  <c r="D110" i="8"/>
  <c r="D111" i="8" s="1"/>
  <c r="F111" i="8" s="1"/>
  <c r="M110" i="8" l="1"/>
  <c r="M111" i="8" s="1"/>
  <c r="K110" i="8"/>
  <c r="K111" i="8" s="1"/>
  <c r="O148" i="6"/>
  <c r="O149" i="6" s="1"/>
  <c r="O150" i="6" s="1"/>
  <c r="C42" i="9"/>
  <c r="D45" i="9"/>
  <c r="C45" i="9" s="1"/>
  <c r="C44" i="9"/>
  <c r="O84" i="6"/>
  <c r="P149" i="6" l="1"/>
  <c r="P150" i="6" s="1"/>
  <c r="D149" i="6"/>
  <c r="D150" i="6" s="1"/>
  <c r="E35" i="9"/>
  <c r="F150" i="6"/>
  <c r="M150" i="6" s="1"/>
  <c r="F122" i="8"/>
  <c r="N149" i="6"/>
  <c r="N150" i="6" s="1"/>
  <c r="S149" i="6"/>
  <c r="S150" i="6" s="1"/>
  <c r="J150" i="6" l="1"/>
  <c r="G37" i="9"/>
  <c r="G38" i="9" s="1"/>
  <c r="F37" i="9"/>
  <c r="F38" i="9" s="1"/>
  <c r="E37" i="9"/>
  <c r="E38" i="9" s="1"/>
  <c r="D36" i="9"/>
  <c r="C36" i="9" s="1"/>
  <c r="C35" i="9"/>
  <c r="D37" i="9" l="1"/>
  <c r="D38" i="9" s="1"/>
  <c r="C38" i="9" s="1"/>
  <c r="C37" i="9" l="1"/>
  <c r="Q104" i="6"/>
  <c r="Q123" i="6" s="1"/>
  <c r="N104" i="6"/>
  <c r="N123" i="6" s="1"/>
  <c r="D28" i="9" l="1"/>
  <c r="C28" i="9" s="1"/>
  <c r="C27" i="9"/>
  <c r="D21" i="9"/>
  <c r="C21" i="9" s="1"/>
  <c r="G30" i="9"/>
  <c r="G31" i="9" s="1"/>
  <c r="F30" i="9"/>
  <c r="F31" i="9" s="1"/>
  <c r="E30" i="9"/>
  <c r="E31" i="9" s="1"/>
  <c r="F23" i="9"/>
  <c r="F24" i="9" s="1"/>
  <c r="G23" i="9"/>
  <c r="G24" i="9" s="1"/>
  <c r="E23" i="9"/>
  <c r="S104" i="6"/>
  <c r="S123" i="6" s="1"/>
  <c r="P104" i="6"/>
  <c r="P123" i="6" s="1"/>
  <c r="R84" i="6"/>
  <c r="A73" i="6"/>
  <c r="L85" i="8"/>
  <c r="E16" i="9"/>
  <c r="E17" i="9" s="1"/>
  <c r="F16" i="9"/>
  <c r="F17" i="9" s="1"/>
  <c r="G16" i="9"/>
  <c r="G17" i="9" s="1"/>
  <c r="E123" i="6"/>
  <c r="M123" i="6" s="1"/>
  <c r="X104" i="6"/>
  <c r="W104" i="6"/>
  <c r="V104" i="6"/>
  <c r="T104" i="6"/>
  <c r="M104" i="6"/>
  <c r="J104" i="6"/>
  <c r="F46" i="9" l="1"/>
  <c r="G46" i="9"/>
  <c r="M85" i="8"/>
  <c r="P90" i="6"/>
  <c r="P91" i="6" s="1"/>
  <c r="D71" i="8"/>
  <c r="O104" i="6"/>
  <c r="O123" i="6" s="1"/>
  <c r="R104" i="6"/>
  <c r="R123" i="6" s="1"/>
  <c r="D104" i="6"/>
  <c r="G69" i="6"/>
  <c r="G161" i="6" s="1"/>
  <c r="H69" i="6"/>
  <c r="H161" i="6" s="1"/>
  <c r="F69" i="6"/>
  <c r="F161" i="6" s="1"/>
  <c r="F32" i="6"/>
  <c r="G32" i="6"/>
  <c r="H32" i="6"/>
  <c r="I32" i="6"/>
  <c r="J32" i="6"/>
  <c r="E32" i="6"/>
  <c r="R90" i="6" l="1"/>
  <c r="R91" i="6" s="1"/>
  <c r="Q90" i="6"/>
  <c r="Q91" i="6" s="1"/>
  <c r="D30" i="9"/>
  <c r="C30" i="9" s="1"/>
  <c r="S90" i="6"/>
  <c r="S91" i="6" s="1"/>
  <c r="D90" i="6"/>
  <c r="P49" i="6"/>
  <c r="P69" i="6" s="1"/>
  <c r="P161" i="6" s="1"/>
  <c r="R49" i="6"/>
  <c r="R69" i="6" s="1"/>
  <c r="R161" i="6" l="1"/>
  <c r="D31" i="9"/>
  <c r="C31" i="9" s="1"/>
  <c r="C20" i="9"/>
  <c r="D23" i="9"/>
  <c r="D24" i="9" l="1"/>
  <c r="C23" i="9"/>
  <c r="M54" i="8"/>
  <c r="M65" i="8" s="1"/>
  <c r="I65" i="8"/>
  <c r="I71" i="8" s="1"/>
  <c r="P65" i="8"/>
  <c r="P71" i="8" s="1"/>
  <c r="P72" i="8" s="1"/>
  <c r="R65" i="8"/>
  <c r="R71" i="8" s="1"/>
  <c r="R72" i="8" s="1"/>
  <c r="S65" i="8"/>
  <c r="S71" i="8" s="1"/>
  <c r="S72" i="8" s="1"/>
  <c r="T65" i="8"/>
  <c r="T71" i="8" s="1"/>
  <c r="T72" i="8" s="1"/>
  <c r="E71" i="8"/>
  <c r="F71" i="8"/>
  <c r="K71" i="8" l="1"/>
  <c r="N90" i="6"/>
  <c r="N91" i="6" s="1"/>
  <c r="L71" i="8"/>
  <c r="M71" i="8"/>
  <c r="O90" i="6"/>
  <c r="O91" i="6" s="1"/>
  <c r="F85" i="8"/>
  <c r="E85" i="8"/>
  <c r="I85" i="8"/>
  <c r="K85" i="8" l="1"/>
  <c r="K86" i="8" s="1"/>
  <c r="D85" i="8"/>
  <c r="D86" i="8" s="1"/>
  <c r="L86" i="8"/>
  <c r="M86" i="8"/>
  <c r="D123" i="6" l="1"/>
  <c r="I86" i="8"/>
  <c r="J123" i="6" l="1"/>
  <c r="D14" i="9"/>
  <c r="Q49" i="6"/>
  <c r="Q69" i="6" s="1"/>
  <c r="Q161" i="6" s="1"/>
  <c r="O49" i="6"/>
  <c r="O69" i="6" s="1"/>
  <c r="O161" i="6" s="1"/>
  <c r="C14" i="9" l="1"/>
  <c r="D49" i="6"/>
  <c r="D69" i="6" s="1"/>
  <c r="D124" i="6"/>
  <c r="S49" i="6" l="1"/>
  <c r="S69" i="6" s="1"/>
  <c r="S161" i="6" s="1"/>
  <c r="N49" i="6"/>
  <c r="N69" i="6" s="1"/>
  <c r="N161" i="6" s="1"/>
  <c r="J49" i="6" l="1"/>
  <c r="I30" i="8"/>
  <c r="I49" i="8" s="1"/>
  <c r="S30" i="8"/>
  <c r="S50" i="8" s="1"/>
  <c r="W49" i="6"/>
  <c r="W69" i="6" s="1"/>
  <c r="W90" i="6"/>
  <c r="W124" i="6" s="1"/>
  <c r="P30" i="8"/>
  <c r="P50" i="8" s="1"/>
  <c r="R30" i="8"/>
  <c r="T30" i="8"/>
  <c r="T50" i="8" s="1"/>
  <c r="E49" i="8"/>
  <c r="F49" i="8"/>
  <c r="R50" i="8"/>
  <c r="V49" i="6"/>
  <c r="V69" i="6" s="1"/>
  <c r="V90" i="6"/>
  <c r="V124" i="6" s="1"/>
  <c r="X49" i="6"/>
  <c r="X69" i="6" s="1"/>
  <c r="X90" i="6"/>
  <c r="X124" i="6" s="1"/>
  <c r="T49" i="6"/>
  <c r="T69" i="6" s="1"/>
  <c r="F124" i="6"/>
  <c r="J90" i="6"/>
  <c r="J124" i="6" s="1"/>
  <c r="T90" i="6"/>
  <c r="T124" i="6" s="1"/>
  <c r="E124" i="6"/>
  <c r="E24" i="9"/>
  <c r="E46" i="9" s="1"/>
  <c r="M90" i="6"/>
  <c r="M124" i="6" s="1"/>
  <c r="C13" i="9" l="1"/>
  <c r="D50" i="8"/>
  <c r="C24" i="9"/>
  <c r="P124" i="6"/>
  <c r="O124" i="6"/>
  <c r="E69" i="6" l="1"/>
  <c r="N124" i="6"/>
  <c r="S124" i="6"/>
  <c r="Q124" i="6"/>
  <c r="I50" i="8"/>
  <c r="E161" i="6" l="1"/>
  <c r="M69" i="6"/>
  <c r="M161" i="6"/>
  <c r="J69" i="6"/>
  <c r="R124" i="6"/>
  <c r="D72" i="8"/>
  <c r="D91" i="6" l="1"/>
  <c r="D122" i="8"/>
  <c r="C15" i="9"/>
  <c r="D16" i="9"/>
  <c r="I72" i="8"/>
  <c r="I122" i="8" s="1"/>
  <c r="J91" i="6" l="1"/>
  <c r="J161" i="6" s="1"/>
  <c r="D161" i="6"/>
  <c r="C16" i="9"/>
  <c r="D17" i="9"/>
  <c r="D46" i="9" s="1"/>
  <c r="K72" i="8"/>
  <c r="K122" i="8" s="1"/>
  <c r="M72" i="8"/>
  <c r="M122" i="8" s="1"/>
  <c r="L72" i="8"/>
  <c r="L122" i="8" s="1"/>
  <c r="C17" i="9" l="1"/>
  <c r="C46" i="9" s="1"/>
</calcChain>
</file>

<file path=xl/sharedStrings.xml><?xml version="1.0" encoding="utf-8"?>
<sst xmlns="http://schemas.openxmlformats.org/spreadsheetml/2006/main" count="2655" uniqueCount="313">
  <si>
    <t>№ з/п</t>
  </si>
  <si>
    <t>Найменування заходів (пооб'єктно)</t>
  </si>
  <si>
    <t>(підпис)</t>
  </si>
  <si>
    <t>І кв.</t>
  </si>
  <si>
    <t>ІІ кв.</t>
  </si>
  <si>
    <t>ІІІ кв.</t>
  </si>
  <si>
    <t>ІV кв.</t>
  </si>
  <si>
    <t xml:space="preserve"> 1.1</t>
  </si>
  <si>
    <t xml:space="preserve">  1.1.1</t>
  </si>
  <si>
    <t xml:space="preserve">  1.1.2</t>
  </si>
  <si>
    <t xml:space="preserve"> 1.2.1</t>
  </si>
  <si>
    <t xml:space="preserve"> 1.2.2</t>
  </si>
  <si>
    <t xml:space="preserve">  1.2.4</t>
  </si>
  <si>
    <t xml:space="preserve"> 2.1</t>
  </si>
  <si>
    <t xml:space="preserve">  2.1.1</t>
  </si>
  <si>
    <t xml:space="preserve"> 2.2.1</t>
  </si>
  <si>
    <t xml:space="preserve"> 2.2.2</t>
  </si>
  <si>
    <t xml:space="preserve">  2.2.4</t>
  </si>
  <si>
    <t>Постачання теплової енергії</t>
  </si>
  <si>
    <t xml:space="preserve"> 3.1</t>
  </si>
  <si>
    <t xml:space="preserve">  3.1.1</t>
  </si>
  <si>
    <t xml:space="preserve">  3.1.2</t>
  </si>
  <si>
    <t>х </t>
  </si>
  <si>
    <t xml:space="preserve">Найменування заходів </t>
  </si>
  <si>
    <t>Інші заходи</t>
  </si>
  <si>
    <t>виробничі інвестиції з прибутку</t>
  </si>
  <si>
    <t>що підлягають поверненню</t>
  </si>
  <si>
    <t xml:space="preserve">що не підлягають поверненню </t>
  </si>
  <si>
    <t>амортизаційні відрахування</t>
  </si>
  <si>
    <t xml:space="preserve">сума інших залучених коштів, що підлягає поверненню у планованому періоді </t>
  </si>
  <si>
    <t xml:space="preserve">загальна сума </t>
  </si>
  <si>
    <t xml:space="preserve">загальна сума  </t>
  </si>
  <si>
    <t>Усього за інвестиційною програмою</t>
  </si>
  <si>
    <t xml:space="preserve">прогнозний період  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</si>
  <si>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</si>
  <si>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тис. грн (без ПДВ)</t>
  </si>
  <si>
    <t>№ аркуша обґрунтовуючих матеріалів</t>
  </si>
  <si>
    <t xml:space="preserve"> 1.2.3</t>
  </si>
  <si>
    <t xml:space="preserve">  2.2</t>
  </si>
  <si>
    <t xml:space="preserve"> 2.2.3</t>
  </si>
  <si>
    <t>Економія фонду заробітної плати,                                           (тис. грн/прогнозний період)</t>
  </si>
  <si>
    <t>Кількісний показник (одиниця виміру)</t>
  </si>
  <si>
    <t xml:space="preserve">  1.1.3</t>
  </si>
  <si>
    <t xml:space="preserve">  2.1.2 </t>
  </si>
  <si>
    <t xml:space="preserve">  2.1.3</t>
  </si>
  <si>
    <t xml:space="preserve">  3.1.2 </t>
  </si>
  <si>
    <t xml:space="preserve">  3.1.3</t>
  </si>
  <si>
    <t xml:space="preserve">  1.1.2 </t>
  </si>
  <si>
    <t>х</t>
  </si>
  <si>
    <t>Графік здійснення заходів та використання коштів на планований та прогнозний періоди    тис. грн (без ПДВ)</t>
  </si>
  <si>
    <t>Заходи зі зниження питомих витрат, а також втрат ресурсів</t>
  </si>
  <si>
    <t>Заходи щодо забезпечення  технологічного та/або комерційного обліку ресурсів</t>
  </si>
  <si>
    <t xml:space="preserve">  1.2</t>
  </si>
  <si>
    <t xml:space="preserve"> 2.2.5</t>
  </si>
  <si>
    <t xml:space="preserve"> 1.2.5</t>
  </si>
  <si>
    <t>бюджетні кошти (не підлягають поверненню)</t>
  </si>
  <si>
    <t>сума позичкових коштів та відсотків за їх використання, що підлягає поверненню у планованому періоді</t>
  </si>
  <si>
    <t>ПОГОДЖЕНО</t>
  </si>
  <si>
    <t>від _________________ №_____________</t>
  </si>
  <si>
    <t>М.П.</t>
  </si>
  <si>
    <t xml:space="preserve">ЗАТВЕРДЖЕНО                         </t>
  </si>
  <si>
    <t>(посадова особа ліцензіата)</t>
  </si>
  <si>
    <t>(ПІБ)</t>
  </si>
  <si>
    <t>Усього за підпунктом 1.1.1</t>
  </si>
  <si>
    <t>Заходи зі зниження питомих витрат, а також втрат ресурсів, з них:</t>
  </si>
  <si>
    <t>Заходи щодо забезпечення  технологічного та/або комерційного обліку ресурсів, з них:</t>
  </si>
  <si>
    <t>Інші заходи, з них:</t>
  </si>
  <si>
    <t>Усього за підпунктом 1.1.2</t>
  </si>
  <si>
    <t>Усього за підпунктом 1.1.3</t>
  </si>
  <si>
    <t>Усього за пунктом 1.1</t>
  </si>
  <si>
    <t>Усього за підпунктом 1.2.1</t>
  </si>
  <si>
    <t>Усього за підпунктом 1.2.2</t>
  </si>
  <si>
    <t>Усього за підпунктом 1.2.3</t>
  </si>
  <si>
    <t>Усього за підпунктом 1.2.4</t>
  </si>
  <si>
    <t>Усього за підпунктом 1.2.5</t>
  </si>
  <si>
    <t>Усього за пунктом 1.2</t>
  </si>
  <si>
    <t>Заходи щодо впровадження та розвитку інформаційних технологій, з них:</t>
  </si>
  <si>
    <t>Заходи щодо модернізації та закупівлі транспортних засобів спеціального та спеціалізованого призначення, з них:</t>
  </si>
  <si>
    <t>Усього за підпунктом 2.1.1</t>
  </si>
  <si>
    <t>Усього за підпунктом 2.1.2</t>
  </si>
  <si>
    <t>Усього за підпунктом 2.1.3</t>
  </si>
  <si>
    <t>Усього за пунктом 2.1</t>
  </si>
  <si>
    <t>Усього за підпунктом 2.2.1</t>
  </si>
  <si>
    <t>Усього за підпунктом 2.2.2</t>
  </si>
  <si>
    <t>Усього за підпунктом 2.2.3</t>
  </si>
  <si>
    <t>Усього за підпунктом 2.2.4</t>
  </si>
  <si>
    <t>Усього за підпунктом 2.2.5</t>
  </si>
  <si>
    <t>Усього за пунктом 2.2</t>
  </si>
  <si>
    <t>Усього за підпунктом 3.1.1</t>
  </si>
  <si>
    <t>Усього за підпунктом 3.1.2</t>
  </si>
  <si>
    <t>Усього за підпунктом 3.1.3</t>
  </si>
  <si>
    <t>Усього за пунктом 3.1</t>
  </si>
  <si>
    <t>ІІІ</t>
  </si>
  <si>
    <t>(посада відповідального виконавця)</t>
  </si>
  <si>
    <t xml:space="preserve">  (підпис)</t>
  </si>
  <si>
    <t xml:space="preserve">                      (найменування органу місцевого самоврядування)</t>
  </si>
  <si>
    <t>від ________________________ №_____________</t>
  </si>
  <si>
    <t>інші залучені кошти, отримані у планованому періоді, з них:</t>
  </si>
  <si>
    <t>Продовження додатка 5</t>
  </si>
  <si>
    <t>з урахуванням:</t>
  </si>
  <si>
    <t xml:space="preserve">                (найменування органу місцевого самоврядування)</t>
  </si>
  <si>
    <r>
      <t xml:space="preserve">  (прізвище, ім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я, по батькові)</t>
    </r>
  </si>
  <si>
    <t>Економія фонду заробітної плати (тис. грн./рік)</t>
  </si>
  <si>
    <t>Усього за розділом ІІ</t>
  </si>
  <si>
    <t>Усього за розділом ІІІ</t>
  </si>
  <si>
    <t>Економія паливно-енергетичних ресурсів        (тони умовного палива/прогнозний період)</t>
  </si>
  <si>
    <t>Економія паливно-енергетичних ресурсів                  (тони умовного палива/прогнозний період)</t>
  </si>
  <si>
    <t>Заходи щодо забезпечення технологічного та/або комерційного обліку ресурсів, з них:</t>
  </si>
  <si>
    <t xml:space="preserve">Інші заходи (не звільняється від оподаткування згідно з пунктом 154.9 статті 154 Податкового кодексу України), з урахуванням:  </t>
  </si>
  <si>
    <t xml:space="preserve"> Будівництво, реконструкція та модернізація об'єктів теплопостачання (звільняється від оподаткування згідно з пунктом 154.9 статті 154 Податкового кодексу України), з урахуванням:</t>
  </si>
  <si>
    <t xml:space="preserve">                              Державне  комунальне  підприємство  "Луцьктепло"                              </t>
  </si>
  <si>
    <t>2.1.1.1</t>
  </si>
  <si>
    <t xml:space="preserve">_______________ </t>
  </si>
  <si>
    <t>М. П.</t>
  </si>
  <si>
    <t>Рішення виконавчого комітету Луцької міської ради</t>
  </si>
  <si>
    <t>Директор  ДКП "Луцьктепло"</t>
  </si>
  <si>
    <t>"____"____________ 20____ року</t>
  </si>
  <si>
    <t>-</t>
  </si>
  <si>
    <t>Транспортування теплової енергії (теплові мережі)</t>
  </si>
  <si>
    <t>Транспортування теплової енергії (ЦТП)</t>
  </si>
  <si>
    <t>ІІ.І</t>
  </si>
  <si>
    <t>Усього за розділом ІІ.І</t>
  </si>
  <si>
    <t>ІІ.ІІ</t>
  </si>
  <si>
    <t>Усього за розділом ІІ.ІІ</t>
  </si>
  <si>
    <t>І.І</t>
  </si>
  <si>
    <t>Усього за розділом І.І</t>
  </si>
  <si>
    <t/>
  </si>
  <si>
    <t xml:space="preserve"> (прізвище, ім'я, по батькові)</t>
  </si>
  <si>
    <t>Директор</t>
  </si>
  <si>
    <t>підрядний</t>
  </si>
  <si>
    <t xml:space="preserve">Постачання теплової енергії </t>
  </si>
  <si>
    <t>Головний бухгалтер</t>
  </si>
  <si>
    <t>позичкові кошти</t>
  </si>
  <si>
    <t>підлягають поверненню</t>
  </si>
  <si>
    <t xml:space="preserve">не підлягають поверненню </t>
  </si>
  <si>
    <t>(найменування суб'єкта господарювання)</t>
  </si>
  <si>
    <t>інші залучені кошти, з них:</t>
  </si>
  <si>
    <t>господарський (вартість матеріальних ресурсів)</t>
  </si>
  <si>
    <t>планований період</t>
  </si>
  <si>
    <t xml:space="preserve"> планований період +1</t>
  </si>
  <si>
    <t xml:space="preserve">планований     період +n* </t>
  </si>
  <si>
    <t xml:space="preserve">(найменування суб'єкта господарювання)  </t>
  </si>
  <si>
    <t xml:space="preserve">Фінансовий план </t>
  </si>
  <si>
    <t xml:space="preserve">     Державне  комунальне  підприємство  "Луцьктепло"     </t>
  </si>
  <si>
    <t>Постачання гарячої води</t>
  </si>
  <si>
    <t>ІV</t>
  </si>
  <si>
    <t xml:space="preserve">  4.1.1</t>
  </si>
  <si>
    <t xml:space="preserve">  4.1.2 </t>
  </si>
  <si>
    <t xml:space="preserve">  4.1.3</t>
  </si>
  <si>
    <t xml:space="preserve"> 4.1</t>
  </si>
  <si>
    <t>Заходи щодо забезпечення технологічного обліку ресурсів, з них:</t>
  </si>
  <si>
    <t>Усього за підпунктом 4.1.1</t>
  </si>
  <si>
    <t>Усього за підпунктом 4.1.2</t>
  </si>
  <si>
    <t>Усього за підпунктом 4.1.3</t>
  </si>
  <si>
    <t>Усього за пунктом 4.1</t>
  </si>
  <si>
    <t>Усього за розділом ІV</t>
  </si>
  <si>
    <t>використання коштів для  виконання  інвестиційної програми та  їх урахування у структурі тарифів на 12 місяців</t>
  </si>
  <si>
    <t>Фінансовий план</t>
  </si>
  <si>
    <t xml:space="preserve"> Будівництво, реконструкція та модернізація об'єктів теплопостачання, з урахуванням:</t>
  </si>
  <si>
    <t>господарський (вартість матеріа льних ресурсів)</t>
  </si>
  <si>
    <t xml:space="preserve">  4.1.2</t>
  </si>
  <si>
    <t>IV</t>
  </si>
  <si>
    <t>Заходи щодо забезпечення технологічного бліку ресурсів, з них:</t>
  </si>
  <si>
    <t>ПЛАН</t>
  </si>
  <si>
    <t xml:space="preserve">витрат за джерелами фінансування на виконання інвестиційної програми для врахування у структурі тарифів на 12 місяців </t>
  </si>
  <si>
    <t xml:space="preserve">         Державне  комунальне  підприємство "Луцьктепло"          </t>
  </si>
  <si>
    <t xml:space="preserve">(найменування суб'єкта господарювання) </t>
  </si>
  <si>
    <t xml:space="preserve">Постачання гарячої води </t>
  </si>
  <si>
    <t xml:space="preserve">Виробництво теплової енергії </t>
  </si>
  <si>
    <t>Заступник міського голови, керуючий справами виконавчого комітету</t>
  </si>
  <si>
    <t>_______________________Юрій ВЕРБИЧ</t>
  </si>
  <si>
    <r>
      <t xml:space="preserve">                             </t>
    </r>
    <r>
      <rPr>
        <sz val="11"/>
        <rFont val="Times New Roman"/>
        <family val="1"/>
        <charset val="204"/>
      </rPr>
      <t xml:space="preserve"> Іван СКОРУПСЬКИЙ</t>
    </r>
  </si>
  <si>
    <t xml:space="preserve">   Іван СКОРУПСЬКИЙ</t>
  </si>
  <si>
    <t xml:space="preserve">          Руслана СКРОБАКА</t>
  </si>
  <si>
    <t>_________________________</t>
  </si>
  <si>
    <t xml:space="preserve">                     (посада особа ліцензіата)</t>
  </si>
  <si>
    <t xml:space="preserve">                     (посада відповідального виконавця)</t>
  </si>
  <si>
    <t>Заступник міського голови, керуючий справами  виконавчого комітету</t>
  </si>
  <si>
    <t>1 шт.</t>
  </si>
  <si>
    <t>Аналітик ВТР та ІД</t>
  </si>
  <si>
    <t xml:space="preserve">      Олена БРУНОВСЬКА</t>
  </si>
  <si>
    <t xml:space="preserve">Аналітик  ВТР та ІД </t>
  </si>
  <si>
    <t>Олена БРУНОВСЬКА</t>
  </si>
  <si>
    <t xml:space="preserve">       Аналітик ВТР та ІД</t>
  </si>
  <si>
    <t xml:space="preserve">                 Олена БРУНОВСЬКА        </t>
  </si>
  <si>
    <t>Кошти, що враховуються у структурі тарифів гр.5+гр.6. + гр.11+гр.12, тис. грн (без ПДВ)</t>
  </si>
  <si>
    <t>Графік здійснення заходів та використання коштів на планований період, тис. грн (без ПДВ)</t>
  </si>
  <si>
    <t>Кошти, що враховуються у структурі тарифів за джерелами фінансування, 
тис. грн (без ПДВ)</t>
  </si>
  <si>
    <r>
      <t xml:space="preserve">  (прізвище, ім</t>
    </r>
    <r>
      <rPr>
        <sz val="10"/>
        <rFont val="Calibri"/>
        <family val="2"/>
        <charset val="204"/>
      </rPr>
      <t>’</t>
    </r>
    <r>
      <rPr>
        <sz val="10"/>
        <rFont val="Times New Roman"/>
        <family val="1"/>
        <charset val="204"/>
      </rPr>
      <t>я, по батькові)</t>
    </r>
  </si>
  <si>
    <r>
      <t xml:space="preserve">Строк окупності (місяців) </t>
    </r>
    <r>
      <rPr>
        <b/>
        <sz val="12"/>
        <rFont val="Times New Roman"/>
        <family val="1"/>
        <charset val="204"/>
      </rPr>
      <t>**</t>
    </r>
  </si>
  <si>
    <r>
      <t xml:space="preserve">Економічний ефект (тис. грн ) </t>
    </r>
    <r>
      <rPr>
        <b/>
        <sz val="12"/>
        <rFont val="Times New Roman"/>
        <family val="1"/>
        <charset val="204"/>
      </rPr>
      <t>***</t>
    </r>
  </si>
  <si>
    <r>
      <t xml:space="preserve"> Будівництво, реконструкція та модернізація об</t>
    </r>
    <r>
      <rPr>
        <b/>
        <sz val="12"/>
        <rFont val="Calibri"/>
        <family val="2"/>
        <charset val="204"/>
      </rPr>
      <t>’</t>
    </r>
    <r>
      <rPr>
        <b/>
        <sz val="12"/>
        <rFont val="Times New Roman"/>
        <family val="1"/>
        <charset val="204"/>
      </rPr>
      <t>єктів теплопостачання з урахуванням:</t>
    </r>
  </si>
  <si>
    <r>
      <t xml:space="preserve"> Будівництво, реконструкція та модернізація об</t>
    </r>
    <r>
      <rPr>
        <b/>
        <sz val="12"/>
        <rFont val="Calibri"/>
        <family val="2"/>
        <charset val="204"/>
      </rPr>
      <t>’</t>
    </r>
    <r>
      <rPr>
        <b/>
        <sz val="12"/>
        <rFont val="Times New Roman"/>
        <family val="1"/>
        <charset val="204"/>
      </rPr>
      <t>єктів теплопостачання  з урахуванням :</t>
    </r>
  </si>
  <si>
    <r>
      <t xml:space="preserve">Строк окупності (місяців) </t>
    </r>
    <r>
      <rPr>
        <b/>
        <sz val="12"/>
        <rFont val="Times New Roman"/>
        <family val="1"/>
        <charset val="204"/>
      </rPr>
      <t>*</t>
    </r>
  </si>
  <si>
    <r>
      <t xml:space="preserve">Економічний ефект (тис. грн) </t>
    </r>
    <r>
      <rPr>
        <b/>
        <sz val="12"/>
        <rFont val="Times New Roman"/>
        <family val="1"/>
        <charset val="204"/>
      </rPr>
      <t xml:space="preserve">** </t>
    </r>
  </si>
  <si>
    <r>
      <t>отримані у планованому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періоді позичкові кошти фінансових установ, що підлягають поверненню</t>
    </r>
  </si>
  <si>
    <r>
      <t>отримані у планованому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періоді  бюджетні кошти, що не підлягають поверненню</t>
    </r>
  </si>
  <si>
    <r>
      <t xml:space="preserve"> Будівництво, реконструкція та модернізація об</t>
    </r>
    <r>
      <rPr>
        <b/>
        <sz val="12"/>
        <rFont val="Calibri"/>
        <family val="2"/>
        <charset val="204"/>
      </rPr>
      <t>’</t>
    </r>
    <r>
      <rPr>
        <b/>
        <sz val="12"/>
        <rFont val="Times New Roman"/>
        <family val="1"/>
        <charset val="204"/>
      </rPr>
      <t>єктів теплопостачання, з урахуванням:</t>
    </r>
  </si>
  <si>
    <r>
      <t>Сума позичкових коштів та відсотків за їх  використання, що підлягає поверненню у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планованому періоді, тис. грн (без ПДВ)</t>
    </r>
  </si>
  <si>
    <t>Сума інших залучених коштів, що підлягає поверненню у планованому періоді, тис. грн (без ПДВ)</t>
  </si>
  <si>
    <r>
      <t xml:space="preserve"> Будівництво, реконструкція та модернізація об</t>
    </r>
    <r>
      <rPr>
        <sz val="12"/>
        <rFont val="Calibri"/>
        <family val="2"/>
        <charset val="204"/>
      </rPr>
      <t>’</t>
    </r>
    <r>
      <rPr>
        <sz val="12"/>
        <rFont val="Times New Roman"/>
        <family val="1"/>
        <charset val="204"/>
      </rPr>
      <t>єктів теплопостачання, з урахуванням :</t>
    </r>
  </si>
  <si>
    <r>
      <t xml:space="preserve"> Будівництво, реконструкція та модернізація об</t>
    </r>
    <r>
      <rPr>
        <sz val="12"/>
        <rFont val="Calibri"/>
        <family val="2"/>
        <charset val="204"/>
      </rPr>
      <t>’</t>
    </r>
    <r>
      <rPr>
        <sz val="12"/>
        <rFont val="Times New Roman"/>
        <family val="1"/>
        <charset val="204"/>
      </rPr>
      <t>єктів теплопостачання, з урахуванням:</t>
    </r>
  </si>
  <si>
    <t>1.1.1.1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</si>
  <si>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</si>
  <si>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</si>
  <si>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</si>
  <si>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</si>
  <si>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</si>
  <si>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</si>
  <si>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</si>
  <si>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</si>
  <si>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</si>
  <si>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</si>
  <si>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</si>
  <si>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3.1.2.12</t>
  </si>
  <si>
    <t>3.1.2.13</t>
  </si>
  <si>
    <t>3.1.2.14</t>
  </si>
  <si>
    <t>Реконструкція системи теплопостачання житлового будинку №5 на вул. Ландау в м. Луцьку (влаштування вузла комерційного обліку теплової енергії)</t>
  </si>
  <si>
    <t>Реконструкція системи теплопостачання житлового будинку №60 на вул. Ковельській в м. Луцьку (влаштування вузла комерційного обліку теплової енергії)</t>
  </si>
  <si>
    <t>Реконструкція системи теплопостачання житлового будинку №21 на вул. Винниченка в м. Луцьку (влаштування вузла комерційного обліку теплової енергії)</t>
  </si>
  <si>
    <t>1.1.1.2</t>
  </si>
  <si>
    <t>1.1.1.3</t>
  </si>
  <si>
    <t>2.1.1.2</t>
  </si>
  <si>
    <t>2.1.1.3</t>
  </si>
  <si>
    <t>Капітльний ремонт теплової мережі на вул. Корсака Івана, 2 від т. "1" до КП 1 в м. Луцьку (заміна теплової ізоляції)</t>
  </si>
  <si>
    <t>1.1.3.1</t>
  </si>
  <si>
    <t>1.1.3.2</t>
  </si>
  <si>
    <t>1.1.3.3</t>
  </si>
  <si>
    <t>1.1.3.4</t>
  </si>
  <si>
    <t>1.1.3.5</t>
  </si>
  <si>
    <t>1.1.3.6</t>
  </si>
  <si>
    <t>1.1.3.7</t>
  </si>
  <si>
    <t>1.1.3.8</t>
  </si>
  <si>
    <t>546 м.п</t>
  </si>
  <si>
    <t>Розробка проєктної документації по об'єкту: "Капітальний ремонт котельні в частині встановлення центрального теплового пункту за адресою: м. Луцьк, вул. Гулака-Артемовського, 20"</t>
  </si>
  <si>
    <t>1.1.3.9</t>
  </si>
  <si>
    <t>Придбання фотокопіювального обладнання</t>
  </si>
  <si>
    <r>
      <t xml:space="preserve">Теплоізоляція бака-акумулятора деаерованої води </t>
    </r>
    <r>
      <rPr>
        <sz val="12"/>
        <rFont val="Calibri"/>
        <family val="2"/>
        <charset val="204"/>
      </rPr>
      <t>Ø</t>
    </r>
    <r>
      <rPr>
        <sz val="12"/>
        <rFont val="Times New Roman"/>
        <family val="1"/>
        <charset val="204"/>
      </rPr>
      <t>210 мм L=3800 мм</t>
    </r>
  </si>
  <si>
    <t>Придбання компютерного обладнання</t>
  </si>
  <si>
    <t>10 шт.</t>
  </si>
  <si>
    <t>3 шт.</t>
  </si>
  <si>
    <t>2.1.1.4</t>
  </si>
  <si>
    <t>2.1.1.5</t>
  </si>
  <si>
    <t>2.1.1.6</t>
  </si>
  <si>
    <t>2.1.1.7</t>
  </si>
  <si>
    <t>2.1.1.8</t>
  </si>
  <si>
    <t>2.1.1.9</t>
  </si>
  <si>
    <t>2.1.1.10</t>
  </si>
  <si>
    <t>2.1.1.11</t>
  </si>
  <si>
    <t>Капітальний ремонт ЦТП на вул. Свободи, 29 (заміна теплообмінника, насосного обладнання)</t>
  </si>
  <si>
    <t>3.1.2.15</t>
  </si>
  <si>
    <t>Капітальний ремонт котельні на вул. Старицького, 6 в м. Луцьку (заміна теплообмінника)</t>
  </si>
  <si>
    <t>1.1.1.4</t>
  </si>
  <si>
    <t>1.1.1.5</t>
  </si>
  <si>
    <t>1.1.1.6</t>
  </si>
  <si>
    <t>1.1.1.7</t>
  </si>
  <si>
    <t>І.</t>
  </si>
  <si>
    <t>Усього за розділом І.</t>
  </si>
  <si>
    <t>1.1.3.10</t>
  </si>
  <si>
    <t>Капітальний ремонт ЦТП на просп. Волі, 4 в м. Луцьку (автоматизація)</t>
  </si>
  <si>
    <t>Придбання транспортного засобу</t>
  </si>
  <si>
    <t>1.1.3.11</t>
  </si>
  <si>
    <t>Розробка проектно-кошторисної документації по обєкту: "Реконструкція вузла обліку газу котельні на вул. Дубнівській, 15 в м. Луцьку".</t>
  </si>
  <si>
    <t>1.1.3.12</t>
  </si>
  <si>
    <t>1.1.3.13</t>
  </si>
  <si>
    <t>1.1.3.14</t>
  </si>
  <si>
    <t xml:space="preserve"> використання коштів для  виконання  інвестиційної програми на плановий період з 01.10.2024 по 30.09.2025 (в новій редакції)</t>
  </si>
  <si>
    <t>100,8 м.п.</t>
  </si>
  <si>
    <t>1315,0 м.п.</t>
  </si>
  <si>
    <t>174,0 м.п.</t>
  </si>
  <si>
    <t>2.1.3.1</t>
  </si>
  <si>
    <t>"____"_______________  2025 року</t>
  </si>
  <si>
    <t>Начальниця відділу ЕПП та ЗП</t>
  </si>
  <si>
    <t>Наталія КОЗАК</t>
  </si>
  <si>
    <t>Капітальний ремонт котельні на вул. Героїв рятувальників, 17б в м. Луцьку (заміна насосного обладнання)</t>
  </si>
  <si>
    <t>Капітальний ремонт котельні на вул. Новочерчецькій, 1а в м. Луцьку (заміна теплообмінника)</t>
  </si>
  <si>
    <t>Капітальний ремонт котельні на вул. Ольги княгині, 15б в м. Луцьку (заміна насосного обладнання)</t>
  </si>
  <si>
    <t>Прокладання КЛ-20 та підключення до силового трансформатора, 10/04/1000 кВА котельні на вул. Корсака Івана, 2</t>
  </si>
  <si>
    <t>Реконструкція котельні за адресою вул. Ранкова, 20В в м. Луцьк</t>
  </si>
  <si>
    <t>Реконструкція котельні на вул. Лесі Українки, 67 під центральнийтепловий пункт з влаштуванням автоматизації та диспечерезації.</t>
  </si>
  <si>
    <t>Ліквідація мазутного господарства котельні ДКП "Луцьктепло" на вул. Магістральній, 56 в м. Луцьк</t>
  </si>
  <si>
    <t>Капітальний ремонт покрівлі будівлі котельні на вул. Банковій, 10Г в м. Луцьку</t>
  </si>
  <si>
    <t>Капітаьний ремонт котельні (заміна вікон та зовнішніх дверей) на вул. Банковій, 10Г в м. Луцьку</t>
  </si>
  <si>
    <t>Капітальний ремонт покрівлі будівлі котельні на вул. Загородній, 3А в м. Луцьку</t>
  </si>
  <si>
    <t>Капітаьний ремонт котельні (заміна вікон та зовнішніх дверей) на вул. Загородній, 3А в м. Луцьку</t>
  </si>
  <si>
    <t xml:space="preserve">Розробка проєктно документації по обєкту: "Реконструкція комірок РУ-10 кВ котельні ДКП "Луцьктепло" за адресою: м. Луцьк, вул. Магістральній, 56" </t>
  </si>
  <si>
    <t>Розробка проектно-кошторисної документації по обєкту: "Реконструкція вузла обліку газу котельні на вул. Захисників України, 20А в м. Луцьку"</t>
  </si>
  <si>
    <t>Розробка проектно-кошторисної документації по обєкту: "Встановлення вузла обліку газу на газопроводі високого тиску перед ШГРП на вул. Ковельській, 47А в м. Луцьку".</t>
  </si>
  <si>
    <t>Капітальний ремонт ЦТП на вул. Кравчука, 26г (заміна теплообмінника, насосного обладнання)</t>
  </si>
  <si>
    <t>Капітальний ремонт ЦТП на бульварі Івана Газюка, 15б (заміна теплообмінника, насосного обладнання)</t>
  </si>
  <si>
    <t>Капітальний ремонт ЦТП на вул. Зоряній, 8а (заміна теплообмінника, насосного обладнання)</t>
  </si>
  <si>
    <t>Капітальний ремонт ЦТП на пр-ті Молоді, 4г (заміна теплообмінника)</t>
  </si>
  <si>
    <t>Капітальний ремонт ЦТП на вул. Богомольця, 2д (заміна теплообмінника, насосного обладнання)</t>
  </si>
  <si>
    <t>Капітальний ремонт ЦТП на вул. Дубнівській, 12в (заміна насосного обладнання)</t>
  </si>
  <si>
    <t>Капітальний ремонт ЦТП на вул. Кременецькій, 24д (заміна насосного обладнання)</t>
  </si>
  <si>
    <t>Капітальний ремонт ЦТП на вул. Захисників України, 43б (заміна насосного обладнання)</t>
  </si>
  <si>
    <t>Капітальний ремонт ЦТП на вул. Січовій, 3а (заміна насосного обладнання)</t>
  </si>
  <si>
    <t>Капітальний ремонт ЦТП на вул. Конякіна, 7б (заміна насосного обладнання)</t>
  </si>
  <si>
    <t>Реконструкція теплової мережі від т. "1" на пр-ті Соборності, 42 до ВТ-21 на пр-ті Соборності, 43 в м. Луцьку</t>
  </si>
  <si>
    <t>Реконструкція теплової мережі від ВТ-21 на пр-ті Волі,  74 до ВТ-31 на пр-ті Волі, 58 в м. Луцьку</t>
  </si>
  <si>
    <t>Нове будівництво теплової мережі від котельні на вул. Мялковського Миколи, 10 до т."1" на вул. Святославській, 2а в м. Луцьку</t>
  </si>
  <si>
    <t>Реконструкція системи теплопостачання житлового будинку № 6 на вул. Шевченка в м. Луцьку (влаштування вузла комерційного обліку теплової енергії)</t>
  </si>
  <si>
    <t>Реконструкція системи теплопостачання житлового будинку № 4 на вул. Шевченка в м. Луцьку (влаштування вузла комерційного обліку теплової енергії)</t>
  </si>
  <si>
    <t>Реконструкція системи теплопостачання житлового будинку № 6 на вул. Цукровій в м. Луцьку (влаштування вузла комерційного обліку теплової енергії)</t>
  </si>
  <si>
    <t>Реконструкція системи теплопостачання житлового будинку № 3 на вул. Цукровій в м. Луцьку (влаштування вузла комерційного обліку теплової енергії)</t>
  </si>
  <si>
    <t>Реконструкція системи теплопостачання житлового будинку № 43 на вул. Богдана Хмельницького в м. Луцьку (влаштування вузла комерційного обліку теплової енергії)</t>
  </si>
  <si>
    <t>Реконструкція системи теплопостачання житлового будинку № 17 на вул. Героїв рятувальників в м. Луцьку (влаштування вузла комерційного обліку теплової енергії)</t>
  </si>
  <si>
    <t>Реконструкція системи теплопостачання житлового будинку № 2 на вул. Мистецькій в м. Луцьку (влаштування вузла комерційного обліку теплової енергії)</t>
  </si>
  <si>
    <t>Реконструкція системи теплопостачання житлового будинку № 8 на вул. Саперів в м. Луцьку (влаштування вузла комерційного обліку теплової енергії)</t>
  </si>
  <si>
    <t>Реконструкція системи теплопостачання житлового будинку № 4 на вул. Прогресу в м. Луцьку (влаштування вузла комерційного обліку теплової енергії)</t>
  </si>
  <si>
    <t>Капітальний ремонт ІТП на вул. Словацького, 12а (заміна теплообмінника, насосного обладнання)</t>
  </si>
  <si>
    <t>Реконструкція системи теплопостачання житлового будинку № 2а на вул. Гірній в м. Луцьку (влаштування вузла комерційного обліку теплової енергії)</t>
  </si>
  <si>
    <t>Реконструкція системи теплопостачання житлового будинку № 2 на вул. Святогірській в м. Луцьку (влаштування вузла комерційного обліку теплової енергії)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</si>
</sst>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грн.&quot;_-;\-* #,##0.00\ &quot;грн.&quot;_-;_-* &quot;-&quot;??\ &quot;грн.&quot;_-;_-@_-"/>
    <numFmt numFmtId="165" formatCode="_-* #,##0.00\ _г_р_н_._-;\-* #,##0.00\ _г_р_н_._-;_-* &quot;-&quot;??\ _г_р_н_._-;_-@_-"/>
    <numFmt numFmtId="166" formatCode="0.000"/>
    <numFmt numFmtId="167" formatCode="0.0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sz val="1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Arial Cyr"/>
      <charset val="204"/>
    </font>
    <font>
      <sz val="9"/>
      <name val="Calibri"/>
      <family val="2"/>
      <charset val="204"/>
    </font>
    <font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7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Calibri"/>
      <family val="2"/>
      <charset val="204"/>
    </font>
    <font>
      <sz val="11"/>
      <name val="Arial Cyr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</cellStyleXfs>
  <cellXfs count="305">
    <xf numFmtId="0" fontId="0" fillId="0" borderId="0" xfId="0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/>
    <xf numFmtId="0" fontId="6" fillId="0" borderId="2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13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1" fillId="0" borderId="0" xfId="0" applyFont="1" applyFill="1" applyAlignment="1">
      <alignment horizontal="left" wrapText="1"/>
    </xf>
    <xf numFmtId="0" fontId="10" fillId="0" borderId="0" xfId="0" applyFont="1" applyFill="1" applyBorder="1"/>
    <xf numFmtId="0" fontId="13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15" fillId="0" borderId="0" xfId="0" applyFont="1" applyFill="1"/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wrapText="1"/>
    </xf>
    <xf numFmtId="0" fontId="6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/>
    <xf numFmtId="164" fontId="4" fillId="0" borderId="1" xfId="2" applyFont="1" applyFill="1" applyBorder="1" applyAlignment="1">
      <alignment horizontal="center"/>
    </xf>
    <xf numFmtId="0" fontId="4" fillId="2" borderId="0" xfId="0" applyFont="1" applyFill="1" applyBorder="1" applyAlignment="1">
      <alignment horizontal="right" vertical="center"/>
    </xf>
    <xf numFmtId="3" fontId="4" fillId="0" borderId="1" xfId="3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  <xf numFmtId="0" fontId="22" fillId="0" borderId="0" xfId="0" applyFont="1" applyFill="1" applyAlignment="1">
      <alignment vertical="top"/>
    </xf>
    <xf numFmtId="0" fontId="7" fillId="0" borderId="0" xfId="0" applyFont="1" applyFill="1"/>
    <xf numFmtId="0" fontId="24" fillId="0" borderId="0" xfId="0" applyFont="1" applyFill="1" applyAlignment="1"/>
    <xf numFmtId="0" fontId="24" fillId="0" borderId="0" xfId="0" applyFont="1" applyFill="1" applyAlignment="1">
      <alignment horizontal="left"/>
    </xf>
    <xf numFmtId="2" fontId="6" fillId="0" borderId="1" xfId="3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/>
    </xf>
    <xf numFmtId="0" fontId="21" fillId="0" borderId="0" xfId="0" applyFont="1" applyFill="1" applyAlignment="1"/>
    <xf numFmtId="0" fontId="14" fillId="0" borderId="0" xfId="0" applyFont="1" applyFill="1" applyAlignment="1">
      <alignment vertical="top" wrapText="1"/>
    </xf>
    <xf numFmtId="0" fontId="18" fillId="0" borderId="0" xfId="0" applyFont="1" applyFill="1" applyAlignment="1"/>
    <xf numFmtId="0" fontId="14" fillId="0" borderId="0" xfId="0" applyFont="1" applyFill="1" applyAlignment="1"/>
    <xf numFmtId="2" fontId="6" fillId="0" borderId="0" xfId="0" applyNumberFormat="1" applyFont="1" applyFill="1" applyBorder="1" applyAlignment="1"/>
    <xf numFmtId="2" fontId="4" fillId="0" borderId="0" xfId="0" applyNumberFormat="1" applyFont="1" applyFill="1"/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4" fillId="2" borderId="0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2" fontId="10" fillId="0" borderId="0" xfId="0" applyNumberFormat="1" applyFont="1" applyFill="1"/>
    <xf numFmtId="0" fontId="10" fillId="0" borderId="0" xfId="0" quotePrefix="1" applyFont="1" applyFill="1"/>
    <xf numFmtId="0" fontId="11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19" fillId="2" borderId="0" xfId="0" applyFont="1" applyFill="1" applyAlignment="1">
      <alignment wrapText="1"/>
    </xf>
    <xf numFmtId="0" fontId="6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 applyFill="1" applyAlignment="1">
      <alignment vertical="top" wrapText="1"/>
    </xf>
    <xf numFmtId="0" fontId="24" fillId="0" borderId="0" xfId="0" applyFont="1" applyFill="1" applyAlignment="1">
      <alignment horizontal="center" vertical="top"/>
    </xf>
    <xf numFmtId="0" fontId="9" fillId="0" borderId="0" xfId="0" applyFont="1" applyFill="1" applyAlignment="1"/>
    <xf numFmtId="0" fontId="24" fillId="0" borderId="0" xfId="0" applyFont="1" applyFill="1" applyAlignment="1">
      <alignment vertical="top"/>
    </xf>
    <xf numFmtId="2" fontId="4" fillId="0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Fill="1"/>
    <xf numFmtId="0" fontId="11" fillId="0" borderId="4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16" fontId="11" fillId="0" borderId="1" xfId="0" applyNumberFormat="1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11" fillId="0" borderId="5" xfId="1" applyNumberFormat="1" applyFont="1" applyFill="1" applyBorder="1" applyAlignment="1" applyProtection="1">
      <alignment horizontal="center" vertical="center" wrapText="1"/>
    </xf>
    <xf numFmtId="166" fontId="1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 vertical="center"/>
    </xf>
    <xf numFmtId="2" fontId="11" fillId="0" borderId="1" xfId="3" applyNumberFormat="1" applyFont="1" applyFill="1" applyBorder="1" applyAlignment="1">
      <alignment horizontal="center" vertical="center" wrapText="1"/>
    </xf>
    <xf numFmtId="167" fontId="11" fillId="0" borderId="1" xfId="1" applyNumberFormat="1" applyFont="1" applyFill="1" applyBorder="1" applyAlignment="1" applyProtection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67" fontId="8" fillId="0" borderId="1" xfId="0" applyNumberFormat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 applyProtection="1">
      <alignment horizontal="left" vertical="center" wrapText="1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4" fontId="11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/>
    <xf numFmtId="0" fontId="26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26" fillId="0" borderId="0" xfId="0" applyFont="1" applyFill="1"/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1" applyFont="1" applyFill="1" applyBorder="1" applyAlignment="1" applyProtection="1">
      <alignment horizontal="center" wrapText="1"/>
      <protection locked="0"/>
    </xf>
    <xf numFmtId="2" fontId="11" fillId="0" borderId="5" xfId="0" applyNumberFormat="1" applyFont="1" applyFill="1" applyBorder="1" applyAlignment="1">
      <alignment horizontal="center" vertical="center"/>
    </xf>
    <xf numFmtId="4" fontId="11" fillId="0" borderId="1" xfId="3" applyNumberFormat="1" applyFont="1" applyFill="1" applyBorder="1" applyAlignment="1">
      <alignment horizontal="center" vertical="center" wrapText="1"/>
    </xf>
    <xf numFmtId="167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2" fontId="11" fillId="0" borderId="1" xfId="1" applyNumberFormat="1" applyFont="1" applyFill="1" applyBorder="1" applyAlignment="1" applyProtection="1">
      <alignment horizontal="center" vertical="center" wrapText="1"/>
    </xf>
    <xf numFmtId="167" fontId="11" fillId="0" borderId="1" xfId="0" applyNumberFormat="1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left" vertical="center" wrapText="1"/>
    </xf>
    <xf numFmtId="3" fontId="11" fillId="0" borderId="1" xfId="3" applyNumberFormat="1" applyFont="1" applyFill="1" applyBorder="1" applyAlignment="1">
      <alignment horizontal="center" wrapText="1"/>
    </xf>
    <xf numFmtId="0" fontId="8" fillId="0" borderId="1" xfId="0" applyFont="1" applyFill="1" applyBorder="1" applyAlignment="1"/>
    <xf numFmtId="0" fontId="11" fillId="0" borderId="1" xfId="0" applyFont="1" applyFill="1" applyBorder="1" applyAlignme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16" fontId="11" fillId="2" borderId="1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wrapText="1"/>
    </xf>
    <xf numFmtId="165" fontId="9" fillId="0" borderId="0" xfId="4" applyFont="1" applyFill="1" applyAlignment="1"/>
    <xf numFmtId="4" fontId="8" fillId="0" borderId="1" xfId="1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/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 applyAlignment="1"/>
    <xf numFmtId="0" fontId="11" fillId="0" borderId="1" xfId="0" applyFont="1" applyBorder="1" applyAlignment="1">
      <alignment horizontal="left" vertical="center" wrapText="1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/>
    </xf>
    <xf numFmtId="4" fontId="29" fillId="0" borderId="1" xfId="1" applyNumberFormat="1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7" xfId="1" applyNumberFormat="1" applyFont="1" applyFill="1" applyBorder="1" applyAlignment="1" applyProtection="1">
      <alignment horizontal="center" vertical="center" wrapText="1"/>
    </xf>
    <xf numFmtId="0" fontId="11" fillId="0" borderId="8" xfId="1" applyNumberFormat="1" applyFont="1" applyFill="1" applyBorder="1" applyAlignment="1" applyProtection="1">
      <alignment horizontal="center" vertical="center" wrapText="1"/>
    </xf>
    <xf numFmtId="0" fontId="11" fillId="0" borderId="5" xfId="1" applyNumberFormat="1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wrapText="1"/>
    </xf>
    <xf numFmtId="0" fontId="11" fillId="0" borderId="14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top"/>
    </xf>
    <xf numFmtId="0" fontId="19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 textRotation="90" wrapText="1"/>
    </xf>
    <xf numFmtId="0" fontId="11" fillId="0" borderId="9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textRotation="90" wrapText="1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top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165" fontId="4" fillId="0" borderId="0" xfId="4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1" fillId="0" borderId="1" xfId="1" applyFont="1" applyFill="1" applyBorder="1" applyAlignment="1" applyProtection="1">
      <alignment horizontal="center" vertical="center" textRotation="90" wrapText="1"/>
      <protection locked="0"/>
    </xf>
    <xf numFmtId="0" fontId="8" fillId="0" borderId="7" xfId="1" applyNumberFormat="1" applyFont="1" applyFill="1" applyBorder="1" applyAlignment="1" applyProtection="1">
      <alignment horizontal="center" vertical="center" wrapText="1"/>
    </xf>
    <xf numFmtId="0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5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center" vertical="top"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left" wrapText="1"/>
    </xf>
    <xf numFmtId="0" fontId="23" fillId="0" borderId="0" xfId="0" applyFont="1" applyFill="1" applyAlignment="1">
      <alignment horizontal="left" vertical="center" wrapText="1"/>
    </xf>
    <xf numFmtId="0" fontId="11" fillId="0" borderId="6" xfId="1" applyFont="1" applyFill="1" applyBorder="1" applyAlignment="1" applyProtection="1">
      <alignment horizontal="center" vertical="center" textRotation="90" wrapText="1"/>
      <protection locked="0"/>
    </xf>
    <xf numFmtId="0" fontId="11" fillId="0" borderId="11" xfId="1" applyFont="1" applyFill="1" applyBorder="1" applyAlignment="1" applyProtection="1">
      <alignment horizontal="center" vertical="center" textRotation="90" wrapText="1"/>
      <protection locked="0"/>
    </xf>
    <xf numFmtId="0" fontId="11" fillId="0" borderId="12" xfId="1" applyFont="1" applyFill="1" applyBorder="1" applyAlignment="1" applyProtection="1">
      <alignment horizontal="center" vertical="center" textRotation="90" wrapText="1"/>
      <protection locked="0"/>
    </xf>
    <xf numFmtId="0" fontId="9" fillId="0" borderId="0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13" xfId="0" applyFont="1" applyFill="1" applyBorder="1" applyAlignment="1">
      <alignment horizontal="left" vertical="center" wrapText="1"/>
    </xf>
    <xf numFmtId="165" fontId="9" fillId="0" borderId="0" xfId="4" applyFont="1" applyFill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center" vertical="center" textRotation="90" wrapText="1"/>
      <protection locked="0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0" fontId="19" fillId="2" borderId="0" xfId="0" applyFont="1" applyFill="1" applyAlignment="1">
      <alignment horizontal="center" wrapText="1"/>
    </xf>
    <xf numFmtId="0" fontId="27" fillId="2" borderId="0" xfId="0" applyFont="1" applyFill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</cellXfs>
  <cellStyles count="5">
    <cellStyle name="Iau?iue" xfId="1" xr:uid="{00000000-0005-0000-0000-000000000000}"/>
    <cellStyle name="Грошовий" xfId="2" builtinId="4"/>
    <cellStyle name="Звичайний" xfId="0" builtinId="0"/>
    <cellStyle name="Обычный 2" xfId="3" xr:uid="{00000000-0005-0000-0000-000003000000}"/>
    <cellStyle name="Фінансови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57"/>
  <sheetViews>
    <sheetView topLeftCell="A112" zoomScaleNormal="100" zoomScaleSheetLayoutView="100" workbookViewId="0">
      <selection activeCell="B103" sqref="B103"/>
    </sheetView>
  </sheetViews>
  <sheetFormatPr defaultColWidth="5.28515625" defaultRowHeight="69.75" customHeight="1" x14ac:dyDescent="0.2"/>
  <cols>
    <col min="1" max="1" width="8.42578125" style="25" bestFit="1" customWidth="1"/>
    <col min="2" max="2" width="38.140625" style="26" customWidth="1"/>
    <col min="3" max="3" width="7.140625" style="26" customWidth="1"/>
    <col min="4" max="4" width="10.85546875" style="26" customWidth="1"/>
    <col min="5" max="5" width="10.5703125" style="26" customWidth="1"/>
    <col min="6" max="6" width="8.5703125" style="26" customWidth="1"/>
    <col min="7" max="7" width="7" style="26" customWidth="1"/>
    <col min="8" max="8" width="7.28515625" style="26" customWidth="1"/>
    <col min="9" max="9" width="10.5703125" style="26" customWidth="1"/>
    <col min="10" max="10" width="7.5703125" style="26" customWidth="1"/>
    <col min="11" max="11" width="10.28515625" style="26" customWidth="1"/>
    <col min="12" max="12" width="10.5703125" style="26" customWidth="1"/>
    <col min="13" max="13" width="11.42578125" style="26" customWidth="1"/>
    <col min="14" max="14" width="6.5703125" style="26" customWidth="1"/>
    <col min="15" max="15" width="6" style="26" customWidth="1"/>
    <col min="16" max="16" width="4" style="26" customWidth="1"/>
    <col min="17" max="17" width="5.28515625" style="26" customWidth="1"/>
    <col min="18" max="18" width="5.5703125" style="26" customWidth="1"/>
    <col min="19" max="19" width="5" style="28" customWidth="1"/>
    <col min="20" max="20" width="4.85546875" style="28" customWidth="1"/>
    <col min="21" max="22" width="5.28515625" style="28" customWidth="1"/>
    <col min="23" max="23" width="6.5703125" style="26" bestFit="1" customWidth="1"/>
    <col min="24" max="16384" width="5.28515625" style="26"/>
  </cols>
  <sheetData>
    <row r="1" spans="1:22" ht="12" customHeight="1" x14ac:dyDescent="0.25">
      <c r="A1" s="130"/>
      <c r="B1" s="46"/>
      <c r="C1" s="46"/>
      <c r="D1" s="46"/>
      <c r="E1" s="46"/>
      <c r="F1" s="46"/>
      <c r="G1" s="46"/>
      <c r="H1" s="46"/>
      <c r="I1" s="46"/>
      <c r="J1" s="46"/>
      <c r="K1" s="46"/>
      <c r="L1" s="131"/>
      <c r="M1" s="131"/>
      <c r="N1" s="132"/>
      <c r="O1" s="132"/>
      <c r="P1" s="132"/>
      <c r="Q1" s="132"/>
      <c r="R1" s="132"/>
      <c r="S1" s="132"/>
      <c r="T1" s="132"/>
    </row>
    <row r="2" spans="1:22" ht="13.5" customHeight="1" x14ac:dyDescent="0.25">
      <c r="A2" s="130"/>
      <c r="B2" s="133" t="s">
        <v>57</v>
      </c>
      <c r="C2" s="133"/>
      <c r="D2" s="134"/>
      <c r="E2" s="134"/>
      <c r="F2" s="46"/>
      <c r="G2" s="46"/>
      <c r="H2" s="46"/>
      <c r="I2" s="46"/>
      <c r="J2" s="46"/>
      <c r="K2" s="46"/>
      <c r="L2" s="131"/>
      <c r="M2" s="238" t="s">
        <v>60</v>
      </c>
      <c r="N2" s="238"/>
      <c r="O2" s="238"/>
      <c r="P2" s="132"/>
      <c r="Q2" s="132"/>
      <c r="R2" s="132"/>
      <c r="S2" s="132"/>
      <c r="T2" s="132"/>
    </row>
    <row r="3" spans="1:22" ht="15" x14ac:dyDescent="0.25">
      <c r="A3" s="130"/>
      <c r="B3" s="209" t="s">
        <v>114</v>
      </c>
      <c r="C3" s="209"/>
      <c r="D3" s="209"/>
      <c r="E3" s="135"/>
      <c r="F3" s="46"/>
      <c r="G3" s="46"/>
      <c r="H3" s="46"/>
      <c r="I3" s="46"/>
      <c r="J3" s="46"/>
      <c r="K3" s="46"/>
      <c r="L3" s="131"/>
      <c r="M3" s="246" t="s">
        <v>115</v>
      </c>
      <c r="N3" s="246"/>
      <c r="O3" s="246"/>
      <c r="P3" s="246"/>
      <c r="Q3" s="246"/>
      <c r="R3" s="132"/>
      <c r="S3" s="132"/>
      <c r="T3" s="132"/>
    </row>
    <row r="4" spans="1:22" ht="15" x14ac:dyDescent="0.25">
      <c r="A4" s="130"/>
      <c r="B4" s="85" t="s">
        <v>100</v>
      </c>
      <c r="C4" s="136"/>
      <c r="D4" s="136"/>
      <c r="E4" s="136"/>
      <c r="F4" s="46"/>
      <c r="G4" s="46"/>
      <c r="H4" s="46"/>
      <c r="I4" s="46"/>
      <c r="J4" s="46"/>
      <c r="K4" s="46"/>
      <c r="L4" s="131"/>
      <c r="M4" s="214" t="s">
        <v>61</v>
      </c>
      <c r="N4" s="214"/>
      <c r="O4" s="214"/>
      <c r="P4" s="214"/>
      <c r="Q4" s="214"/>
      <c r="R4" s="132"/>
      <c r="S4" s="132"/>
      <c r="T4" s="132"/>
    </row>
    <row r="5" spans="1:22" ht="9" customHeight="1" x14ac:dyDescent="0.25">
      <c r="A5" s="130"/>
      <c r="B5" s="137"/>
      <c r="C5" s="137"/>
      <c r="D5" s="214"/>
      <c r="E5" s="214"/>
      <c r="F5" s="46"/>
      <c r="G5" s="46"/>
      <c r="H5" s="46"/>
      <c r="I5" s="46"/>
      <c r="J5" s="46"/>
      <c r="K5" s="46"/>
      <c r="L5" s="131"/>
      <c r="M5" s="46"/>
      <c r="N5" s="46"/>
      <c r="O5" s="46"/>
      <c r="P5" s="132"/>
      <c r="Q5" s="132"/>
      <c r="R5" s="132"/>
      <c r="S5" s="132"/>
      <c r="T5" s="132"/>
    </row>
    <row r="6" spans="1:22" ht="14.25" customHeight="1" x14ac:dyDescent="0.25">
      <c r="A6" s="130"/>
      <c r="B6" s="215" t="s">
        <v>58</v>
      </c>
      <c r="C6" s="215"/>
      <c r="D6" s="215"/>
      <c r="E6" s="215"/>
      <c r="F6" s="46"/>
      <c r="G6" s="46"/>
      <c r="H6" s="46"/>
      <c r="I6" s="46"/>
      <c r="J6" s="46"/>
      <c r="K6" s="46"/>
      <c r="L6" s="131"/>
      <c r="M6" s="246" t="s">
        <v>171</v>
      </c>
      <c r="N6" s="246"/>
      <c r="O6" s="246"/>
      <c r="P6" s="246"/>
      <c r="Q6" s="246"/>
      <c r="R6" s="246"/>
      <c r="S6" s="246"/>
      <c r="T6" s="132"/>
    </row>
    <row r="7" spans="1:22" ht="16.5" customHeight="1" x14ac:dyDescent="0.25">
      <c r="A7" s="130"/>
      <c r="B7" s="210" t="s">
        <v>169</v>
      </c>
      <c r="C7" s="210"/>
      <c r="D7" s="210"/>
      <c r="E7" s="131"/>
      <c r="F7" s="46"/>
      <c r="G7" s="46"/>
      <c r="H7" s="46"/>
      <c r="I7" s="46"/>
      <c r="J7" s="46"/>
      <c r="K7" s="46"/>
      <c r="L7" s="131"/>
      <c r="M7" s="212" t="s">
        <v>2</v>
      </c>
      <c r="N7" s="212"/>
      <c r="O7" s="46"/>
      <c r="P7" s="212" t="s">
        <v>62</v>
      </c>
      <c r="Q7" s="212"/>
      <c r="R7" s="132"/>
      <c r="S7" s="132"/>
      <c r="T7" s="132"/>
    </row>
    <row r="8" spans="1:22" ht="15.75" customHeight="1" x14ac:dyDescent="0.25">
      <c r="A8" s="130"/>
      <c r="B8" s="210"/>
      <c r="C8" s="210"/>
      <c r="D8" s="210"/>
      <c r="E8" s="131"/>
      <c r="F8" s="46"/>
      <c r="G8" s="46"/>
      <c r="H8" s="46"/>
      <c r="I8" s="46"/>
      <c r="J8" s="46"/>
      <c r="K8" s="46"/>
      <c r="L8" s="131"/>
      <c r="M8" s="215" t="s">
        <v>116</v>
      </c>
      <c r="N8" s="215"/>
      <c r="O8" s="215"/>
      <c r="P8" s="215"/>
      <c r="Q8" s="215"/>
      <c r="R8" s="215"/>
      <c r="S8" s="215"/>
      <c r="T8" s="132"/>
    </row>
    <row r="9" spans="1:22" ht="18" customHeight="1" x14ac:dyDescent="0.25">
      <c r="A9" s="130"/>
      <c r="B9" s="46" t="s">
        <v>170</v>
      </c>
      <c r="C9" s="46"/>
      <c r="D9" s="46"/>
      <c r="E9" s="46"/>
      <c r="F9" s="46"/>
      <c r="G9" s="46"/>
      <c r="H9" s="46"/>
      <c r="I9" s="46"/>
      <c r="J9" s="46"/>
      <c r="K9" s="46"/>
      <c r="L9" s="131"/>
      <c r="M9" s="92" t="s">
        <v>59</v>
      </c>
      <c r="N9" s="139"/>
      <c r="O9" s="139"/>
      <c r="P9" s="132"/>
      <c r="Q9" s="132"/>
      <c r="R9" s="132"/>
      <c r="S9" s="132"/>
      <c r="T9" s="132"/>
    </row>
    <row r="10" spans="1:22" s="34" customFormat="1" ht="15" x14ac:dyDescent="0.25">
      <c r="A10" s="130"/>
      <c r="B10" s="92" t="s">
        <v>59</v>
      </c>
      <c r="C10" s="138"/>
      <c r="D10" s="46"/>
      <c r="E10" s="46"/>
      <c r="F10" s="46"/>
      <c r="G10" s="46"/>
      <c r="H10" s="46"/>
      <c r="I10" s="46"/>
      <c r="J10" s="46"/>
      <c r="K10" s="46"/>
      <c r="L10" s="131"/>
      <c r="M10" s="46"/>
      <c r="N10" s="46"/>
      <c r="O10" s="46"/>
      <c r="P10" s="46"/>
      <c r="Q10" s="46"/>
      <c r="R10" s="140"/>
      <c r="S10" s="141"/>
      <c r="T10" s="141"/>
      <c r="U10" s="33"/>
      <c r="V10" s="33"/>
    </row>
    <row r="11" spans="1:22" s="34" customFormat="1" ht="17.25" customHeight="1" x14ac:dyDescent="0.3">
      <c r="A11" s="213" t="s">
        <v>142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33"/>
      <c r="V11" s="33"/>
    </row>
    <row r="12" spans="1:22" s="98" customFormat="1" ht="18.75" x14ac:dyDescent="0.3">
      <c r="A12" s="213" t="s">
        <v>266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97"/>
      <c r="V12" s="97"/>
    </row>
    <row r="13" spans="1:22" s="98" customFormat="1" ht="18.75" x14ac:dyDescent="0.3">
      <c r="A13" s="242" t="s">
        <v>143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97"/>
      <c r="V13" s="97"/>
    </row>
    <row r="14" spans="1:22" s="98" customFormat="1" ht="15.75" x14ac:dyDescent="0.25">
      <c r="A14" s="211" t="s">
        <v>135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97"/>
      <c r="V14" s="97"/>
    </row>
    <row r="15" spans="1:22" s="98" customFormat="1" ht="59.25" customHeight="1" x14ac:dyDescent="0.25">
      <c r="A15" s="243" t="s">
        <v>0</v>
      </c>
      <c r="B15" s="243" t="s">
        <v>1</v>
      </c>
      <c r="C15" s="219" t="s">
        <v>41</v>
      </c>
      <c r="D15" s="239" t="s">
        <v>34</v>
      </c>
      <c r="E15" s="240"/>
      <c r="F15" s="240"/>
      <c r="G15" s="240"/>
      <c r="H15" s="240"/>
      <c r="I15" s="240"/>
      <c r="J15" s="241"/>
      <c r="K15" s="239" t="s">
        <v>35</v>
      </c>
      <c r="L15" s="241"/>
      <c r="M15" s="239" t="s">
        <v>49</v>
      </c>
      <c r="N15" s="240"/>
      <c r="O15" s="241"/>
      <c r="P15" s="219" t="s">
        <v>189</v>
      </c>
      <c r="Q15" s="219" t="s">
        <v>36</v>
      </c>
      <c r="R15" s="219" t="s">
        <v>105</v>
      </c>
      <c r="S15" s="219" t="s">
        <v>40</v>
      </c>
      <c r="T15" s="219" t="s">
        <v>190</v>
      </c>
      <c r="U15" s="97"/>
      <c r="V15" s="97"/>
    </row>
    <row r="16" spans="1:22" s="98" customFormat="1" ht="14.25" customHeight="1" x14ac:dyDescent="0.25">
      <c r="A16" s="244"/>
      <c r="B16" s="244"/>
      <c r="C16" s="220"/>
      <c r="D16" s="219" t="s">
        <v>30</v>
      </c>
      <c r="E16" s="203" t="s">
        <v>99</v>
      </c>
      <c r="F16" s="204"/>
      <c r="G16" s="204"/>
      <c r="H16" s="204"/>
      <c r="I16" s="204"/>
      <c r="J16" s="205"/>
      <c r="K16" s="219" t="s">
        <v>137</v>
      </c>
      <c r="L16" s="219" t="s">
        <v>129</v>
      </c>
      <c r="M16" s="219" t="s">
        <v>138</v>
      </c>
      <c r="N16" s="231" t="s">
        <v>33</v>
      </c>
      <c r="O16" s="232"/>
      <c r="P16" s="220"/>
      <c r="Q16" s="220"/>
      <c r="R16" s="220"/>
      <c r="S16" s="220"/>
      <c r="T16" s="220"/>
      <c r="U16" s="97"/>
      <c r="V16" s="97"/>
    </row>
    <row r="17" spans="1:22" s="98" customFormat="1" ht="32.25" customHeight="1" x14ac:dyDescent="0.25">
      <c r="A17" s="244"/>
      <c r="B17" s="244"/>
      <c r="C17" s="220"/>
      <c r="D17" s="220"/>
      <c r="E17" s="219" t="s">
        <v>28</v>
      </c>
      <c r="F17" s="219" t="s">
        <v>25</v>
      </c>
      <c r="G17" s="219" t="s">
        <v>132</v>
      </c>
      <c r="H17" s="229" t="s">
        <v>136</v>
      </c>
      <c r="I17" s="230"/>
      <c r="J17" s="219" t="s">
        <v>55</v>
      </c>
      <c r="K17" s="220"/>
      <c r="L17" s="220"/>
      <c r="M17" s="220"/>
      <c r="N17" s="233"/>
      <c r="O17" s="234"/>
      <c r="P17" s="220"/>
      <c r="Q17" s="220"/>
      <c r="R17" s="220"/>
      <c r="S17" s="220"/>
      <c r="T17" s="220"/>
      <c r="U17" s="97"/>
      <c r="V17" s="97"/>
    </row>
    <row r="18" spans="1:22" s="98" customFormat="1" ht="102.75" customHeight="1" x14ac:dyDescent="0.25">
      <c r="A18" s="245"/>
      <c r="B18" s="245"/>
      <c r="C18" s="228"/>
      <c r="D18" s="220"/>
      <c r="E18" s="220"/>
      <c r="F18" s="220"/>
      <c r="G18" s="220"/>
      <c r="H18" s="99" t="s">
        <v>133</v>
      </c>
      <c r="I18" s="99" t="s">
        <v>134</v>
      </c>
      <c r="J18" s="220"/>
      <c r="K18" s="228"/>
      <c r="L18" s="228"/>
      <c r="M18" s="228"/>
      <c r="N18" s="99" t="s">
        <v>139</v>
      </c>
      <c r="O18" s="99" t="s">
        <v>140</v>
      </c>
      <c r="P18" s="228"/>
      <c r="Q18" s="228"/>
      <c r="R18" s="228"/>
      <c r="S18" s="228"/>
      <c r="T18" s="228"/>
      <c r="U18" s="97"/>
      <c r="V18" s="97"/>
    </row>
    <row r="19" spans="1:22" s="102" customFormat="1" ht="15.75" x14ac:dyDescent="0.25">
      <c r="A19" s="100">
        <v>1</v>
      </c>
      <c r="B19" s="100">
        <v>2</v>
      </c>
      <c r="C19" s="100">
        <v>3</v>
      </c>
      <c r="D19" s="100">
        <v>4</v>
      </c>
      <c r="E19" s="100">
        <v>5</v>
      </c>
      <c r="F19" s="100">
        <v>6</v>
      </c>
      <c r="G19" s="100">
        <v>7</v>
      </c>
      <c r="H19" s="100">
        <v>8</v>
      </c>
      <c r="I19" s="100">
        <v>9</v>
      </c>
      <c r="J19" s="100">
        <v>10</v>
      </c>
      <c r="K19" s="100">
        <v>11</v>
      </c>
      <c r="L19" s="100">
        <v>12</v>
      </c>
      <c r="M19" s="100">
        <v>13</v>
      </c>
      <c r="N19" s="100">
        <v>14</v>
      </c>
      <c r="O19" s="100">
        <v>15</v>
      </c>
      <c r="P19" s="100">
        <v>16</v>
      </c>
      <c r="Q19" s="100">
        <v>17</v>
      </c>
      <c r="R19" s="100">
        <v>18</v>
      </c>
      <c r="S19" s="100">
        <v>19</v>
      </c>
      <c r="T19" s="100">
        <v>20</v>
      </c>
      <c r="U19" s="101"/>
      <c r="V19" s="101"/>
    </row>
    <row r="20" spans="1:22" s="98" customFormat="1" ht="15" customHeight="1" x14ac:dyDescent="0.25">
      <c r="A20" s="100" t="s">
        <v>256</v>
      </c>
      <c r="B20" s="225" t="s">
        <v>168</v>
      </c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7"/>
      <c r="U20" s="97"/>
      <c r="V20" s="97"/>
    </row>
    <row r="21" spans="1:22" s="98" customFormat="1" ht="15" customHeight="1" x14ac:dyDescent="0.25">
      <c r="A21" s="103" t="s">
        <v>7</v>
      </c>
      <c r="B21" s="197" t="s">
        <v>191</v>
      </c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235"/>
      <c r="U21" s="97"/>
      <c r="V21" s="97"/>
    </row>
    <row r="22" spans="1:22" s="98" customFormat="1" ht="15.75" x14ac:dyDescent="0.25">
      <c r="A22" s="104" t="s">
        <v>8</v>
      </c>
      <c r="B22" s="216" t="s">
        <v>64</v>
      </c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8"/>
      <c r="U22" s="97"/>
      <c r="V22" s="97"/>
    </row>
    <row r="23" spans="1:22" s="98" customFormat="1" ht="31.5" x14ac:dyDescent="0.25">
      <c r="A23" s="118" t="s">
        <v>202</v>
      </c>
      <c r="B23" s="113" t="s">
        <v>278</v>
      </c>
      <c r="C23" s="111" t="s">
        <v>178</v>
      </c>
      <c r="D23" s="127">
        <v>26729.97</v>
      </c>
      <c r="E23" s="110" t="s">
        <v>22</v>
      </c>
      <c r="F23" s="110" t="s">
        <v>22</v>
      </c>
      <c r="G23" s="110" t="s">
        <v>22</v>
      </c>
      <c r="H23" s="110" t="s">
        <v>22</v>
      </c>
      <c r="I23" s="110" t="s">
        <v>22</v>
      </c>
      <c r="J23" s="110" t="s">
        <v>22</v>
      </c>
      <c r="K23" s="110">
        <v>0</v>
      </c>
      <c r="L23" s="127">
        <f>D23</f>
        <v>26729.97</v>
      </c>
      <c r="M23" s="127">
        <f t="shared" ref="M23:M29" si="0">D23</f>
        <v>26729.97</v>
      </c>
      <c r="N23" s="111" t="s">
        <v>117</v>
      </c>
      <c r="O23" s="111" t="s">
        <v>117</v>
      </c>
      <c r="P23" s="111" t="s">
        <v>117</v>
      </c>
      <c r="Q23" s="111" t="s">
        <v>117</v>
      </c>
      <c r="R23" s="111" t="s">
        <v>117</v>
      </c>
      <c r="S23" s="111" t="s">
        <v>117</v>
      </c>
      <c r="T23" s="111" t="s">
        <v>117</v>
      </c>
      <c r="U23" s="97"/>
      <c r="V23" s="97"/>
    </row>
    <row r="24" spans="1:22" s="98" customFormat="1" ht="78.75" x14ac:dyDescent="0.25">
      <c r="A24" s="118" t="s">
        <v>220</v>
      </c>
      <c r="B24" s="113" t="s">
        <v>279</v>
      </c>
      <c r="C24" s="179" t="s">
        <v>178</v>
      </c>
      <c r="D24" s="127">
        <v>1176.21</v>
      </c>
      <c r="E24" s="110" t="s">
        <v>22</v>
      </c>
      <c r="F24" s="110" t="s">
        <v>22</v>
      </c>
      <c r="G24" s="110" t="s">
        <v>22</v>
      </c>
      <c r="H24" s="110" t="s">
        <v>22</v>
      </c>
      <c r="I24" s="110" t="s">
        <v>22</v>
      </c>
      <c r="J24" s="110" t="s">
        <v>22</v>
      </c>
      <c r="K24" s="127">
        <f>D24</f>
        <v>1176.21</v>
      </c>
      <c r="L24" s="127">
        <v>0</v>
      </c>
      <c r="M24" s="127">
        <f t="shared" si="0"/>
        <v>1176.21</v>
      </c>
      <c r="N24" s="176" t="s">
        <v>117</v>
      </c>
      <c r="O24" s="176" t="s">
        <v>117</v>
      </c>
      <c r="P24" s="176" t="s">
        <v>117</v>
      </c>
      <c r="Q24" s="176" t="s">
        <v>117</v>
      </c>
      <c r="R24" s="176" t="s">
        <v>117</v>
      </c>
      <c r="S24" s="176" t="s">
        <v>117</v>
      </c>
      <c r="T24" s="176" t="s">
        <v>117</v>
      </c>
      <c r="U24" s="97"/>
      <c r="V24" s="97"/>
    </row>
    <row r="25" spans="1:22" s="98" customFormat="1" ht="47.25" x14ac:dyDescent="0.25">
      <c r="A25" s="118" t="s">
        <v>221</v>
      </c>
      <c r="B25" s="113" t="s">
        <v>275</v>
      </c>
      <c r="C25" s="182" t="s">
        <v>178</v>
      </c>
      <c r="D25" s="127">
        <v>94.21</v>
      </c>
      <c r="E25" s="110" t="s">
        <v>22</v>
      </c>
      <c r="F25" s="110" t="s">
        <v>22</v>
      </c>
      <c r="G25" s="110" t="s">
        <v>22</v>
      </c>
      <c r="H25" s="110" t="s">
        <v>22</v>
      </c>
      <c r="I25" s="110" t="s">
        <v>22</v>
      </c>
      <c r="J25" s="110" t="s">
        <v>22</v>
      </c>
      <c r="K25" s="110">
        <f>D25</f>
        <v>94.21</v>
      </c>
      <c r="L25" s="127">
        <v>0</v>
      </c>
      <c r="M25" s="127">
        <f t="shared" si="0"/>
        <v>94.21</v>
      </c>
      <c r="N25" s="182" t="s">
        <v>117</v>
      </c>
      <c r="O25" s="182" t="s">
        <v>117</v>
      </c>
      <c r="P25" s="182" t="s">
        <v>117</v>
      </c>
      <c r="Q25" s="182" t="s">
        <v>117</v>
      </c>
      <c r="R25" s="182" t="s">
        <v>117</v>
      </c>
      <c r="S25" s="182" t="s">
        <v>117</v>
      </c>
      <c r="T25" s="182" t="s">
        <v>117</v>
      </c>
      <c r="U25" s="97"/>
      <c r="V25" s="97"/>
    </row>
    <row r="26" spans="1:22" s="98" customFormat="1" ht="47.25" x14ac:dyDescent="0.25">
      <c r="A26" s="118" t="s">
        <v>252</v>
      </c>
      <c r="B26" s="113" t="s">
        <v>251</v>
      </c>
      <c r="C26" s="182" t="s">
        <v>178</v>
      </c>
      <c r="D26" s="127">
        <v>90.01</v>
      </c>
      <c r="E26" s="110" t="s">
        <v>22</v>
      </c>
      <c r="F26" s="110" t="s">
        <v>22</v>
      </c>
      <c r="G26" s="110" t="s">
        <v>22</v>
      </c>
      <c r="H26" s="110" t="s">
        <v>22</v>
      </c>
      <c r="I26" s="110" t="s">
        <v>22</v>
      </c>
      <c r="J26" s="110" t="s">
        <v>22</v>
      </c>
      <c r="K26" s="110">
        <f>D26</f>
        <v>90.01</v>
      </c>
      <c r="L26" s="127">
        <v>0</v>
      </c>
      <c r="M26" s="127">
        <f t="shared" si="0"/>
        <v>90.01</v>
      </c>
      <c r="N26" s="182" t="s">
        <v>117</v>
      </c>
      <c r="O26" s="182" t="s">
        <v>117</v>
      </c>
      <c r="P26" s="182" t="s">
        <v>117</v>
      </c>
      <c r="Q26" s="182" t="s">
        <v>117</v>
      </c>
      <c r="R26" s="182" t="s">
        <v>117</v>
      </c>
      <c r="S26" s="182" t="s">
        <v>117</v>
      </c>
      <c r="T26" s="182" t="s">
        <v>117</v>
      </c>
      <c r="U26" s="97"/>
      <c r="V26" s="97"/>
    </row>
    <row r="27" spans="1:22" s="98" customFormat="1" ht="47.25" x14ac:dyDescent="0.25">
      <c r="A27" s="118" t="s">
        <v>253</v>
      </c>
      <c r="B27" s="113" t="s">
        <v>276</v>
      </c>
      <c r="C27" s="182" t="s">
        <v>178</v>
      </c>
      <c r="D27" s="127">
        <v>416.35</v>
      </c>
      <c r="E27" s="110" t="s">
        <v>22</v>
      </c>
      <c r="F27" s="110" t="s">
        <v>22</v>
      </c>
      <c r="G27" s="110" t="s">
        <v>22</v>
      </c>
      <c r="H27" s="110" t="s">
        <v>22</v>
      </c>
      <c r="I27" s="110" t="s">
        <v>22</v>
      </c>
      <c r="J27" s="110" t="s">
        <v>22</v>
      </c>
      <c r="K27" s="110">
        <f>D27</f>
        <v>416.35</v>
      </c>
      <c r="L27" s="127">
        <v>0</v>
      </c>
      <c r="M27" s="127">
        <f t="shared" si="0"/>
        <v>416.35</v>
      </c>
      <c r="N27" s="182" t="s">
        <v>117</v>
      </c>
      <c r="O27" s="182" t="s">
        <v>117</v>
      </c>
      <c r="P27" s="182" t="s">
        <v>117</v>
      </c>
      <c r="Q27" s="182" t="s">
        <v>117</v>
      </c>
      <c r="R27" s="182" t="s">
        <v>117</v>
      </c>
      <c r="S27" s="182" t="s">
        <v>117</v>
      </c>
      <c r="T27" s="182" t="s">
        <v>117</v>
      </c>
      <c r="U27" s="97"/>
      <c r="V27" s="97"/>
    </row>
    <row r="28" spans="1:22" s="98" customFormat="1" ht="63" x14ac:dyDescent="0.25">
      <c r="A28" s="118" t="s">
        <v>254</v>
      </c>
      <c r="B28" s="113" t="s">
        <v>274</v>
      </c>
      <c r="C28" s="182" t="s">
        <v>178</v>
      </c>
      <c r="D28" s="127">
        <v>125.5</v>
      </c>
      <c r="E28" s="110" t="s">
        <v>22</v>
      </c>
      <c r="F28" s="110" t="s">
        <v>22</v>
      </c>
      <c r="G28" s="110" t="s">
        <v>22</v>
      </c>
      <c r="H28" s="110" t="s">
        <v>22</v>
      </c>
      <c r="I28" s="110" t="s">
        <v>22</v>
      </c>
      <c r="J28" s="110" t="s">
        <v>22</v>
      </c>
      <c r="K28" s="110">
        <f>D28</f>
        <v>125.5</v>
      </c>
      <c r="L28" s="127">
        <v>0</v>
      </c>
      <c r="M28" s="127">
        <f t="shared" si="0"/>
        <v>125.5</v>
      </c>
      <c r="N28" s="182" t="s">
        <v>117</v>
      </c>
      <c r="O28" s="182" t="s">
        <v>117</v>
      </c>
      <c r="P28" s="182" t="s">
        <v>117</v>
      </c>
      <c r="Q28" s="182" t="s">
        <v>117</v>
      </c>
      <c r="R28" s="182" t="s">
        <v>117</v>
      </c>
      <c r="S28" s="182" t="s">
        <v>117</v>
      </c>
      <c r="T28" s="182" t="s">
        <v>117</v>
      </c>
      <c r="U28" s="97"/>
      <c r="V28" s="97"/>
    </row>
    <row r="29" spans="1:22" s="98" customFormat="1" ht="47.25" x14ac:dyDescent="0.25">
      <c r="A29" s="118" t="s">
        <v>255</v>
      </c>
      <c r="B29" s="113" t="s">
        <v>237</v>
      </c>
      <c r="C29" s="177" t="s">
        <v>178</v>
      </c>
      <c r="D29" s="127">
        <v>222.37</v>
      </c>
      <c r="E29" s="110" t="s">
        <v>22</v>
      </c>
      <c r="F29" s="110" t="s">
        <v>22</v>
      </c>
      <c r="G29" s="110" t="s">
        <v>22</v>
      </c>
      <c r="H29" s="110" t="s">
        <v>22</v>
      </c>
      <c r="I29" s="110" t="s">
        <v>22</v>
      </c>
      <c r="J29" s="110" t="s">
        <v>22</v>
      </c>
      <c r="K29" s="110">
        <v>0</v>
      </c>
      <c r="L29" s="127">
        <f>D29</f>
        <v>222.37</v>
      </c>
      <c r="M29" s="127">
        <f t="shared" si="0"/>
        <v>222.37</v>
      </c>
      <c r="N29" s="176" t="s">
        <v>117</v>
      </c>
      <c r="O29" s="176" t="s">
        <v>117</v>
      </c>
      <c r="P29" s="176" t="s">
        <v>117</v>
      </c>
      <c r="Q29" s="176" t="s">
        <v>117</v>
      </c>
      <c r="R29" s="176" t="s">
        <v>117</v>
      </c>
      <c r="S29" s="176" t="s">
        <v>117</v>
      </c>
      <c r="T29" s="176" t="s">
        <v>117</v>
      </c>
      <c r="U29" s="97"/>
      <c r="V29" s="97"/>
    </row>
    <row r="30" spans="1:22" s="98" customFormat="1" ht="14.25" customHeight="1" x14ac:dyDescent="0.25">
      <c r="A30" s="237" t="s">
        <v>63</v>
      </c>
      <c r="B30" s="237"/>
      <c r="C30" s="105"/>
      <c r="D30" s="127">
        <f>SUM(D23:D29)</f>
        <v>28854.619999999995</v>
      </c>
      <c r="E30" s="106" t="s">
        <v>22</v>
      </c>
      <c r="F30" s="107" t="s">
        <v>22</v>
      </c>
      <c r="G30" s="108" t="s">
        <v>117</v>
      </c>
      <c r="H30" s="108" t="s">
        <v>117</v>
      </c>
      <c r="I30" s="109" t="str">
        <f>'5'!J30</f>
        <v>-</v>
      </c>
      <c r="J30" s="108" t="s">
        <v>117</v>
      </c>
      <c r="K30" s="127">
        <f>SUM(K23:K29)</f>
        <v>1902.2800000000002</v>
      </c>
      <c r="L30" s="127">
        <f>SUM(L23:L29)</f>
        <v>26952.34</v>
      </c>
      <c r="M30" s="127">
        <f>SUM(M23:M29)</f>
        <v>28854.619999999995</v>
      </c>
      <c r="N30" s="108" t="s">
        <v>117</v>
      </c>
      <c r="O30" s="108" t="s">
        <v>117</v>
      </c>
      <c r="P30" s="105" t="str">
        <f>'5'!T30</f>
        <v>-</v>
      </c>
      <c r="Q30" s="105" t="s">
        <v>117</v>
      </c>
      <c r="R30" s="110" t="str">
        <f>'5'!V30</f>
        <v>-</v>
      </c>
      <c r="S30" s="110" t="str">
        <f>'5'!W30</f>
        <v>-</v>
      </c>
      <c r="T30" s="110" t="str">
        <f>'5'!X30</f>
        <v>-</v>
      </c>
      <c r="U30" s="97"/>
      <c r="V30" s="97"/>
    </row>
    <row r="31" spans="1:22" s="98" customFormat="1" ht="15.75" x14ac:dyDescent="0.25">
      <c r="A31" s="105" t="s">
        <v>9</v>
      </c>
      <c r="B31" s="236" t="s">
        <v>150</v>
      </c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97"/>
      <c r="V31" s="97"/>
    </row>
    <row r="32" spans="1:22" s="98" customFormat="1" ht="15" customHeight="1" x14ac:dyDescent="0.25">
      <c r="A32" s="221" t="s">
        <v>67</v>
      </c>
      <c r="B32" s="221"/>
      <c r="C32" s="108"/>
      <c r="D32" s="110">
        <v>0</v>
      </c>
      <c r="E32" s="108" t="s">
        <v>22</v>
      </c>
      <c r="F32" s="108" t="s">
        <v>22</v>
      </c>
      <c r="G32" s="108" t="s">
        <v>117</v>
      </c>
      <c r="H32" s="108" t="s">
        <v>117</v>
      </c>
      <c r="I32" s="108" t="s">
        <v>117</v>
      </c>
      <c r="J32" s="108" t="s">
        <v>117</v>
      </c>
      <c r="K32" s="110">
        <v>0</v>
      </c>
      <c r="L32" s="110">
        <v>0</v>
      </c>
      <c r="M32" s="110">
        <v>0</v>
      </c>
      <c r="N32" s="108" t="s">
        <v>117</v>
      </c>
      <c r="O32" s="108" t="s">
        <v>117</v>
      </c>
      <c r="P32" s="108" t="s">
        <v>117</v>
      </c>
      <c r="Q32" s="108" t="s">
        <v>117</v>
      </c>
      <c r="R32" s="108" t="s">
        <v>117</v>
      </c>
      <c r="S32" s="108" t="s">
        <v>117</v>
      </c>
      <c r="T32" s="108" t="s">
        <v>117</v>
      </c>
      <c r="U32" s="97"/>
      <c r="V32" s="97"/>
    </row>
    <row r="33" spans="1:22" s="98" customFormat="1" ht="15.75" customHeight="1" x14ac:dyDescent="0.25">
      <c r="A33" s="103" t="s">
        <v>42</v>
      </c>
      <c r="B33" s="221" t="s">
        <v>66</v>
      </c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97"/>
      <c r="V33" s="97"/>
    </row>
    <row r="34" spans="1:22" s="98" customFormat="1" ht="63" x14ac:dyDescent="0.25">
      <c r="A34" s="112" t="s">
        <v>225</v>
      </c>
      <c r="B34" s="113" t="s">
        <v>277</v>
      </c>
      <c r="C34" s="176" t="s">
        <v>178</v>
      </c>
      <c r="D34" s="110">
        <v>377.28</v>
      </c>
      <c r="E34" s="110" t="s">
        <v>22</v>
      </c>
      <c r="F34" s="110" t="s">
        <v>22</v>
      </c>
      <c r="G34" s="110" t="s">
        <v>22</v>
      </c>
      <c r="H34" s="110" t="s">
        <v>22</v>
      </c>
      <c r="I34" s="110" t="s">
        <v>22</v>
      </c>
      <c r="J34" s="110" t="s">
        <v>22</v>
      </c>
      <c r="K34" s="127">
        <f>D34</f>
        <v>377.28</v>
      </c>
      <c r="L34" s="127">
        <v>0</v>
      </c>
      <c r="M34" s="127">
        <f>D34</f>
        <v>377.28</v>
      </c>
      <c r="N34" s="176" t="s">
        <v>117</v>
      </c>
      <c r="O34" s="176" t="s">
        <v>117</v>
      </c>
      <c r="P34" s="176" t="s">
        <v>117</v>
      </c>
      <c r="Q34" s="176" t="s">
        <v>117</v>
      </c>
      <c r="R34" s="176" t="s">
        <v>117</v>
      </c>
      <c r="S34" s="176" t="s">
        <v>117</v>
      </c>
      <c r="T34" s="176" t="s">
        <v>117</v>
      </c>
      <c r="U34" s="97"/>
      <c r="V34" s="97"/>
    </row>
    <row r="35" spans="1:22" s="98" customFormat="1" ht="47.25" x14ac:dyDescent="0.25">
      <c r="A35" s="112" t="s">
        <v>226</v>
      </c>
      <c r="B35" s="113" t="s">
        <v>280</v>
      </c>
      <c r="C35" s="176" t="s">
        <v>178</v>
      </c>
      <c r="D35" s="127">
        <v>5379.23</v>
      </c>
      <c r="E35" s="110" t="s">
        <v>22</v>
      </c>
      <c r="F35" s="110" t="s">
        <v>22</v>
      </c>
      <c r="G35" s="110" t="s">
        <v>22</v>
      </c>
      <c r="H35" s="110" t="s">
        <v>22</v>
      </c>
      <c r="I35" s="110" t="s">
        <v>22</v>
      </c>
      <c r="J35" s="110" t="s">
        <v>22</v>
      </c>
      <c r="K35" s="127">
        <v>0</v>
      </c>
      <c r="L35" s="127">
        <f>D35</f>
        <v>5379.23</v>
      </c>
      <c r="M35" s="127">
        <f t="shared" ref="M35:M44" si="1">D35</f>
        <v>5379.23</v>
      </c>
      <c r="N35" s="176" t="s">
        <v>117</v>
      </c>
      <c r="O35" s="176" t="s">
        <v>117</v>
      </c>
      <c r="P35" s="176" t="s">
        <v>117</v>
      </c>
      <c r="Q35" s="176" t="s">
        <v>117</v>
      </c>
      <c r="R35" s="176" t="s">
        <v>117</v>
      </c>
      <c r="S35" s="176" t="s">
        <v>117</v>
      </c>
      <c r="T35" s="176" t="s">
        <v>117</v>
      </c>
      <c r="U35" s="97"/>
      <c r="V35" s="97"/>
    </row>
    <row r="36" spans="1:22" s="98" customFormat="1" ht="47.25" x14ac:dyDescent="0.25">
      <c r="A36" s="112" t="s">
        <v>227</v>
      </c>
      <c r="B36" s="178" t="s">
        <v>281</v>
      </c>
      <c r="C36" s="176" t="s">
        <v>178</v>
      </c>
      <c r="D36" s="127">
        <v>1702.72</v>
      </c>
      <c r="E36" s="110" t="s">
        <v>22</v>
      </c>
      <c r="F36" s="110" t="s">
        <v>22</v>
      </c>
      <c r="G36" s="110" t="s">
        <v>22</v>
      </c>
      <c r="H36" s="110" t="s">
        <v>22</v>
      </c>
      <c r="I36" s="110" t="s">
        <v>22</v>
      </c>
      <c r="J36" s="110" t="s">
        <v>22</v>
      </c>
      <c r="K36" s="127">
        <v>0</v>
      </c>
      <c r="L36" s="127">
        <f>D36</f>
        <v>1702.72</v>
      </c>
      <c r="M36" s="127">
        <f t="shared" si="1"/>
        <v>1702.72</v>
      </c>
      <c r="N36" s="176" t="s">
        <v>117</v>
      </c>
      <c r="O36" s="176" t="s">
        <v>117</v>
      </c>
      <c r="P36" s="176" t="s">
        <v>117</v>
      </c>
      <c r="Q36" s="176" t="s">
        <v>117</v>
      </c>
      <c r="R36" s="176" t="s">
        <v>117</v>
      </c>
      <c r="S36" s="176" t="s">
        <v>117</v>
      </c>
      <c r="T36" s="176" t="s">
        <v>117</v>
      </c>
      <c r="U36" s="97"/>
      <c r="V36" s="97"/>
    </row>
    <row r="37" spans="1:22" s="98" customFormat="1" ht="47.25" x14ac:dyDescent="0.25">
      <c r="A37" s="112" t="s">
        <v>228</v>
      </c>
      <c r="B37" s="178" t="s">
        <v>282</v>
      </c>
      <c r="C37" s="176" t="s">
        <v>178</v>
      </c>
      <c r="D37" s="127">
        <v>1499.47</v>
      </c>
      <c r="E37" s="110" t="s">
        <v>22</v>
      </c>
      <c r="F37" s="110" t="s">
        <v>22</v>
      </c>
      <c r="G37" s="110" t="s">
        <v>22</v>
      </c>
      <c r="H37" s="110" t="s">
        <v>22</v>
      </c>
      <c r="I37" s="110" t="s">
        <v>22</v>
      </c>
      <c r="J37" s="110" t="s">
        <v>22</v>
      </c>
      <c r="K37" s="127">
        <v>0</v>
      </c>
      <c r="L37" s="127">
        <f>D37</f>
        <v>1499.47</v>
      </c>
      <c r="M37" s="127">
        <f t="shared" si="1"/>
        <v>1499.47</v>
      </c>
      <c r="N37" s="176" t="s">
        <v>117</v>
      </c>
      <c r="O37" s="176" t="s">
        <v>117</v>
      </c>
      <c r="P37" s="176" t="s">
        <v>117</v>
      </c>
      <c r="Q37" s="176" t="s">
        <v>117</v>
      </c>
      <c r="R37" s="176" t="s">
        <v>117</v>
      </c>
      <c r="S37" s="176" t="s">
        <v>117</v>
      </c>
      <c r="T37" s="176" t="s">
        <v>117</v>
      </c>
      <c r="U37" s="97"/>
      <c r="V37" s="97"/>
    </row>
    <row r="38" spans="1:22" s="98" customFormat="1" ht="47.25" x14ac:dyDescent="0.25">
      <c r="A38" s="112" t="s">
        <v>229</v>
      </c>
      <c r="B38" s="178" t="s">
        <v>283</v>
      </c>
      <c r="C38" s="176" t="s">
        <v>178</v>
      </c>
      <c r="D38" s="127">
        <v>3375.36</v>
      </c>
      <c r="E38" s="110" t="s">
        <v>22</v>
      </c>
      <c r="F38" s="110" t="s">
        <v>22</v>
      </c>
      <c r="G38" s="110" t="s">
        <v>22</v>
      </c>
      <c r="H38" s="110" t="s">
        <v>22</v>
      </c>
      <c r="I38" s="110" t="s">
        <v>22</v>
      </c>
      <c r="J38" s="110" t="s">
        <v>22</v>
      </c>
      <c r="K38" s="127">
        <v>0</v>
      </c>
      <c r="L38" s="127">
        <f>D38</f>
        <v>3375.36</v>
      </c>
      <c r="M38" s="127">
        <f t="shared" si="1"/>
        <v>3375.36</v>
      </c>
      <c r="N38" s="176" t="s">
        <v>117</v>
      </c>
      <c r="O38" s="176" t="s">
        <v>117</v>
      </c>
      <c r="P38" s="176" t="s">
        <v>117</v>
      </c>
      <c r="Q38" s="176" t="s">
        <v>117</v>
      </c>
      <c r="R38" s="176" t="s">
        <v>117</v>
      </c>
      <c r="S38" s="176" t="s">
        <v>117</v>
      </c>
      <c r="T38" s="176" t="s">
        <v>117</v>
      </c>
      <c r="U38" s="97"/>
      <c r="V38" s="97"/>
    </row>
    <row r="39" spans="1:22" s="98" customFormat="1" ht="47.25" x14ac:dyDescent="0.25">
      <c r="A39" s="112" t="s">
        <v>230</v>
      </c>
      <c r="B39" s="178" t="s">
        <v>284</v>
      </c>
      <c r="C39" s="176" t="s">
        <v>178</v>
      </c>
      <c r="D39" s="127">
        <v>1449.29</v>
      </c>
      <c r="E39" s="110" t="s">
        <v>22</v>
      </c>
      <c r="F39" s="110" t="s">
        <v>22</v>
      </c>
      <c r="G39" s="110" t="s">
        <v>22</v>
      </c>
      <c r="H39" s="110" t="s">
        <v>22</v>
      </c>
      <c r="I39" s="110" t="s">
        <v>22</v>
      </c>
      <c r="J39" s="110" t="s">
        <v>22</v>
      </c>
      <c r="K39" s="127">
        <v>0</v>
      </c>
      <c r="L39" s="127">
        <f>D39</f>
        <v>1449.29</v>
      </c>
      <c r="M39" s="127">
        <f t="shared" si="1"/>
        <v>1449.29</v>
      </c>
      <c r="N39" s="176" t="s">
        <v>117</v>
      </c>
      <c r="O39" s="176" t="s">
        <v>117</v>
      </c>
      <c r="P39" s="176" t="s">
        <v>117</v>
      </c>
      <c r="Q39" s="176" t="s">
        <v>117</v>
      </c>
      <c r="R39" s="176" t="s">
        <v>117</v>
      </c>
      <c r="S39" s="176" t="s">
        <v>117</v>
      </c>
      <c r="T39" s="176" t="s">
        <v>117</v>
      </c>
      <c r="U39" s="97"/>
      <c r="V39" s="97"/>
    </row>
    <row r="40" spans="1:22" s="98" customFormat="1" ht="81.75" customHeight="1" x14ac:dyDescent="0.25">
      <c r="A40" s="112" t="s">
        <v>231</v>
      </c>
      <c r="B40" s="113" t="s">
        <v>234</v>
      </c>
      <c r="C40" s="177" t="s">
        <v>178</v>
      </c>
      <c r="D40" s="127">
        <v>541.97</v>
      </c>
      <c r="E40" s="110" t="s">
        <v>22</v>
      </c>
      <c r="F40" s="110" t="s">
        <v>22</v>
      </c>
      <c r="G40" s="110" t="s">
        <v>22</v>
      </c>
      <c r="H40" s="110" t="s">
        <v>22</v>
      </c>
      <c r="I40" s="110" t="s">
        <v>22</v>
      </c>
      <c r="J40" s="110" t="s">
        <v>22</v>
      </c>
      <c r="K40" s="127">
        <v>0</v>
      </c>
      <c r="L40" s="127">
        <f t="shared" ref="L40:L44" si="2">D40</f>
        <v>541.97</v>
      </c>
      <c r="M40" s="127">
        <f t="shared" si="1"/>
        <v>541.97</v>
      </c>
      <c r="N40" s="177" t="s">
        <v>117</v>
      </c>
      <c r="O40" s="177" t="s">
        <v>117</v>
      </c>
      <c r="P40" s="177" t="s">
        <v>117</v>
      </c>
      <c r="Q40" s="177" t="s">
        <v>117</v>
      </c>
      <c r="R40" s="177" t="s">
        <v>117</v>
      </c>
      <c r="S40" s="177" t="s">
        <v>117</v>
      </c>
      <c r="T40" s="177" t="s">
        <v>117</v>
      </c>
      <c r="U40" s="97"/>
      <c r="V40" s="97"/>
    </row>
    <row r="41" spans="1:22" s="98" customFormat="1" ht="78.75" x14ac:dyDescent="0.25">
      <c r="A41" s="112" t="s">
        <v>232</v>
      </c>
      <c r="B41" s="178" t="s">
        <v>285</v>
      </c>
      <c r="C41" s="187" t="s">
        <v>178</v>
      </c>
      <c r="D41" s="127">
        <v>67.66</v>
      </c>
      <c r="E41" s="110" t="s">
        <v>22</v>
      </c>
      <c r="F41" s="110" t="s">
        <v>22</v>
      </c>
      <c r="G41" s="110" t="s">
        <v>22</v>
      </c>
      <c r="H41" s="110" t="s">
        <v>22</v>
      </c>
      <c r="I41" s="110" t="s">
        <v>22</v>
      </c>
      <c r="J41" s="110" t="s">
        <v>22</v>
      </c>
      <c r="K41" s="127">
        <v>0</v>
      </c>
      <c r="L41" s="127">
        <f t="shared" si="2"/>
        <v>67.66</v>
      </c>
      <c r="M41" s="127">
        <f t="shared" si="1"/>
        <v>67.66</v>
      </c>
      <c r="N41" s="192" t="s">
        <v>117</v>
      </c>
      <c r="O41" s="192" t="s">
        <v>117</v>
      </c>
      <c r="P41" s="192" t="s">
        <v>117</v>
      </c>
      <c r="Q41" s="192" t="s">
        <v>117</v>
      </c>
      <c r="R41" s="192" t="s">
        <v>117</v>
      </c>
      <c r="S41" s="192" t="s">
        <v>117</v>
      </c>
      <c r="T41" s="192" t="s">
        <v>117</v>
      </c>
      <c r="U41" s="97"/>
      <c r="V41" s="97"/>
    </row>
    <row r="42" spans="1:22" s="98" customFormat="1" ht="64.5" customHeight="1" x14ac:dyDescent="0.25">
      <c r="A42" s="112" t="s">
        <v>235</v>
      </c>
      <c r="B42" s="125" t="s">
        <v>262</v>
      </c>
      <c r="C42" s="192" t="s">
        <v>178</v>
      </c>
      <c r="D42" s="127">
        <v>16.62</v>
      </c>
      <c r="E42" s="110" t="s">
        <v>22</v>
      </c>
      <c r="F42" s="110" t="s">
        <v>22</v>
      </c>
      <c r="G42" s="110" t="s">
        <v>22</v>
      </c>
      <c r="H42" s="110" t="s">
        <v>22</v>
      </c>
      <c r="I42" s="110" t="s">
        <v>22</v>
      </c>
      <c r="J42" s="110" t="s">
        <v>22</v>
      </c>
      <c r="K42" s="127">
        <v>0</v>
      </c>
      <c r="L42" s="127">
        <f t="shared" si="2"/>
        <v>16.62</v>
      </c>
      <c r="M42" s="127">
        <f t="shared" si="1"/>
        <v>16.62</v>
      </c>
      <c r="N42" s="192" t="s">
        <v>117</v>
      </c>
      <c r="O42" s="192" t="s">
        <v>117</v>
      </c>
      <c r="P42" s="192" t="s">
        <v>117</v>
      </c>
      <c r="Q42" s="192" t="s">
        <v>117</v>
      </c>
      <c r="R42" s="192" t="s">
        <v>117</v>
      </c>
      <c r="S42" s="192" t="s">
        <v>117</v>
      </c>
      <c r="T42" s="192" t="s">
        <v>117</v>
      </c>
      <c r="U42" s="97"/>
      <c r="V42" s="97"/>
    </row>
    <row r="43" spans="1:22" s="98" customFormat="1" ht="63.75" customHeight="1" x14ac:dyDescent="0.25">
      <c r="A43" s="112" t="s">
        <v>258</v>
      </c>
      <c r="B43" s="125" t="s">
        <v>286</v>
      </c>
      <c r="C43" s="192" t="s">
        <v>178</v>
      </c>
      <c r="D43" s="127">
        <v>16.62</v>
      </c>
      <c r="E43" s="110" t="s">
        <v>22</v>
      </c>
      <c r="F43" s="110" t="s">
        <v>22</v>
      </c>
      <c r="G43" s="110" t="s">
        <v>22</v>
      </c>
      <c r="H43" s="110" t="s">
        <v>22</v>
      </c>
      <c r="I43" s="110" t="s">
        <v>22</v>
      </c>
      <c r="J43" s="110" t="s">
        <v>22</v>
      </c>
      <c r="K43" s="127">
        <v>0</v>
      </c>
      <c r="L43" s="127">
        <f t="shared" si="2"/>
        <v>16.62</v>
      </c>
      <c r="M43" s="127">
        <f t="shared" si="1"/>
        <v>16.62</v>
      </c>
      <c r="N43" s="192" t="s">
        <v>117</v>
      </c>
      <c r="O43" s="192" t="s">
        <v>117</v>
      </c>
      <c r="P43" s="192" t="s">
        <v>117</v>
      </c>
      <c r="Q43" s="192" t="s">
        <v>117</v>
      </c>
      <c r="R43" s="192" t="s">
        <v>117</v>
      </c>
      <c r="S43" s="192" t="s">
        <v>117</v>
      </c>
      <c r="T43" s="192" t="s">
        <v>117</v>
      </c>
      <c r="U43" s="97"/>
      <c r="V43" s="97"/>
    </row>
    <row r="44" spans="1:22" s="98" customFormat="1" ht="81" customHeight="1" x14ac:dyDescent="0.25">
      <c r="A44" s="112" t="s">
        <v>261</v>
      </c>
      <c r="B44" s="125" t="s">
        <v>287</v>
      </c>
      <c r="C44" s="192" t="s">
        <v>178</v>
      </c>
      <c r="D44" s="127">
        <v>16.62</v>
      </c>
      <c r="E44" s="110" t="s">
        <v>22</v>
      </c>
      <c r="F44" s="110" t="s">
        <v>22</v>
      </c>
      <c r="G44" s="110" t="s">
        <v>22</v>
      </c>
      <c r="H44" s="110" t="s">
        <v>22</v>
      </c>
      <c r="I44" s="110" t="s">
        <v>22</v>
      </c>
      <c r="J44" s="110" t="s">
        <v>22</v>
      </c>
      <c r="K44" s="127">
        <v>0</v>
      </c>
      <c r="L44" s="127">
        <f t="shared" si="2"/>
        <v>16.62</v>
      </c>
      <c r="M44" s="127">
        <f t="shared" si="1"/>
        <v>16.62</v>
      </c>
      <c r="N44" s="192" t="s">
        <v>117</v>
      </c>
      <c r="O44" s="192" t="s">
        <v>117</v>
      </c>
      <c r="P44" s="192" t="s">
        <v>117</v>
      </c>
      <c r="Q44" s="192" t="s">
        <v>117</v>
      </c>
      <c r="R44" s="192" t="s">
        <v>117</v>
      </c>
      <c r="S44" s="192" t="s">
        <v>117</v>
      </c>
      <c r="T44" s="192" t="s">
        <v>117</v>
      </c>
      <c r="U44" s="97"/>
      <c r="V44" s="97"/>
    </row>
    <row r="45" spans="1:22" s="98" customFormat="1" ht="15.75" x14ac:dyDescent="0.25">
      <c r="A45" s="112" t="s">
        <v>263</v>
      </c>
      <c r="B45" s="178" t="s">
        <v>260</v>
      </c>
      <c r="C45" s="192" t="s">
        <v>178</v>
      </c>
      <c r="D45" s="127">
        <v>1034.1300000000001</v>
      </c>
      <c r="E45" s="110" t="s">
        <v>22</v>
      </c>
      <c r="F45" s="110" t="s">
        <v>22</v>
      </c>
      <c r="G45" s="110" t="s">
        <v>22</v>
      </c>
      <c r="H45" s="110" t="s">
        <v>22</v>
      </c>
      <c r="I45" s="110" t="s">
        <v>22</v>
      </c>
      <c r="J45" s="110" t="s">
        <v>22</v>
      </c>
      <c r="K45" s="127">
        <f>D45</f>
        <v>1034.1300000000001</v>
      </c>
      <c r="L45" s="127">
        <v>0</v>
      </c>
      <c r="M45" s="127">
        <f>D45</f>
        <v>1034.1300000000001</v>
      </c>
      <c r="N45" s="192" t="s">
        <v>117</v>
      </c>
      <c r="O45" s="192" t="s">
        <v>117</v>
      </c>
      <c r="P45" s="192" t="s">
        <v>117</v>
      </c>
      <c r="Q45" s="192" t="s">
        <v>117</v>
      </c>
      <c r="R45" s="192" t="s">
        <v>117</v>
      </c>
      <c r="S45" s="192" t="s">
        <v>117</v>
      </c>
      <c r="T45" s="192" t="s">
        <v>117</v>
      </c>
      <c r="U45" s="97"/>
      <c r="V45" s="97"/>
    </row>
    <row r="46" spans="1:22" s="98" customFormat="1" ht="31.5" x14ac:dyDescent="0.25">
      <c r="A46" s="112" t="s">
        <v>264</v>
      </c>
      <c r="B46" s="178" t="s">
        <v>236</v>
      </c>
      <c r="C46" s="177" t="s">
        <v>240</v>
      </c>
      <c r="D46" s="127">
        <v>105.57</v>
      </c>
      <c r="E46" s="110" t="s">
        <v>22</v>
      </c>
      <c r="F46" s="110" t="s">
        <v>22</v>
      </c>
      <c r="G46" s="110" t="s">
        <v>22</v>
      </c>
      <c r="H46" s="110" t="s">
        <v>22</v>
      </c>
      <c r="I46" s="110" t="s">
        <v>22</v>
      </c>
      <c r="J46" s="110" t="s">
        <v>22</v>
      </c>
      <c r="K46" s="127">
        <f>D46</f>
        <v>105.57</v>
      </c>
      <c r="L46" s="127">
        <v>0</v>
      </c>
      <c r="M46" s="127">
        <f t="shared" ref="M46" si="3">D46</f>
        <v>105.57</v>
      </c>
      <c r="N46" s="177" t="s">
        <v>117</v>
      </c>
      <c r="O46" s="177" t="s">
        <v>117</v>
      </c>
      <c r="P46" s="177" t="s">
        <v>117</v>
      </c>
      <c r="Q46" s="177" t="s">
        <v>117</v>
      </c>
      <c r="R46" s="177" t="s">
        <v>117</v>
      </c>
      <c r="S46" s="177" t="s">
        <v>117</v>
      </c>
      <c r="T46" s="177" t="s">
        <v>117</v>
      </c>
      <c r="U46" s="97"/>
      <c r="V46" s="97"/>
    </row>
    <row r="47" spans="1:22" s="98" customFormat="1" ht="31.5" x14ac:dyDescent="0.25">
      <c r="A47" s="112" t="s">
        <v>265</v>
      </c>
      <c r="B47" s="178" t="s">
        <v>238</v>
      </c>
      <c r="C47" s="176" t="s">
        <v>239</v>
      </c>
      <c r="D47" s="127">
        <v>241.53</v>
      </c>
      <c r="E47" s="110" t="s">
        <v>22</v>
      </c>
      <c r="F47" s="110" t="s">
        <v>22</v>
      </c>
      <c r="G47" s="110" t="s">
        <v>22</v>
      </c>
      <c r="H47" s="110" t="s">
        <v>22</v>
      </c>
      <c r="I47" s="110" t="s">
        <v>22</v>
      </c>
      <c r="J47" s="110" t="s">
        <v>22</v>
      </c>
      <c r="K47" s="127">
        <f>D47</f>
        <v>241.53</v>
      </c>
      <c r="L47" s="127">
        <v>0</v>
      </c>
      <c r="M47" s="127">
        <f t="shared" ref="M47" si="4">D47</f>
        <v>241.53</v>
      </c>
      <c r="N47" s="176" t="s">
        <v>117</v>
      </c>
      <c r="O47" s="176" t="s">
        <v>117</v>
      </c>
      <c r="P47" s="176" t="s">
        <v>117</v>
      </c>
      <c r="Q47" s="176" t="s">
        <v>117</v>
      </c>
      <c r="R47" s="176" t="s">
        <v>117</v>
      </c>
      <c r="S47" s="176" t="s">
        <v>117</v>
      </c>
      <c r="T47" s="176" t="s">
        <v>117</v>
      </c>
      <c r="U47" s="97"/>
      <c r="V47" s="97"/>
    </row>
    <row r="48" spans="1:22" s="98" customFormat="1" ht="15.75" x14ac:dyDescent="0.25">
      <c r="A48" s="203" t="s">
        <v>68</v>
      </c>
      <c r="B48" s="204"/>
      <c r="C48" s="105"/>
      <c r="D48" s="127">
        <f>SUM(D34:D47)</f>
        <v>15824.070000000002</v>
      </c>
      <c r="E48" s="105" t="s">
        <v>22</v>
      </c>
      <c r="F48" s="105" t="s">
        <v>22</v>
      </c>
      <c r="G48" s="105" t="s">
        <v>117</v>
      </c>
      <c r="H48" s="105" t="s">
        <v>117</v>
      </c>
      <c r="I48" s="105" t="s">
        <v>117</v>
      </c>
      <c r="J48" s="105" t="s">
        <v>117</v>
      </c>
      <c r="K48" s="127">
        <f>SUM(K34:K47)</f>
        <v>1758.51</v>
      </c>
      <c r="L48" s="127">
        <f>SUM(L34:L47)</f>
        <v>14065.560000000001</v>
      </c>
      <c r="M48" s="127">
        <f>SUM(M34:M47)</f>
        <v>15824.070000000002</v>
      </c>
      <c r="N48" s="108" t="s">
        <v>117</v>
      </c>
      <c r="O48" s="108" t="s">
        <v>117</v>
      </c>
      <c r="P48" s="108" t="s">
        <v>117</v>
      </c>
      <c r="Q48" s="108" t="s">
        <v>117</v>
      </c>
      <c r="R48" s="108" t="s">
        <v>117</v>
      </c>
      <c r="S48" s="108" t="s">
        <v>117</v>
      </c>
      <c r="T48" s="108" t="s">
        <v>117</v>
      </c>
      <c r="U48" s="97"/>
      <c r="V48" s="97"/>
    </row>
    <row r="49" spans="1:22" s="98" customFormat="1" ht="15.75" x14ac:dyDescent="0.25">
      <c r="A49" s="237" t="s">
        <v>69</v>
      </c>
      <c r="B49" s="237"/>
      <c r="C49" s="105"/>
      <c r="D49" s="127">
        <f>D30+D32+D48</f>
        <v>44678.689999999995</v>
      </c>
      <c r="E49" s="106" t="str">
        <f>E30</f>
        <v>х </v>
      </c>
      <c r="F49" s="116" t="str">
        <f>F30</f>
        <v>х </v>
      </c>
      <c r="G49" s="108" t="s">
        <v>117</v>
      </c>
      <c r="H49" s="108" t="s">
        <v>117</v>
      </c>
      <c r="I49" s="109" t="str">
        <f>I30</f>
        <v>-</v>
      </c>
      <c r="J49" s="108" t="s">
        <v>117</v>
      </c>
      <c r="K49" s="127">
        <f>K30+K32+K48</f>
        <v>3660.79</v>
      </c>
      <c r="L49" s="127">
        <f>L30+L32+L48</f>
        <v>41017.9</v>
      </c>
      <c r="M49" s="127">
        <f>M30+M32+M48</f>
        <v>44678.689999999995</v>
      </c>
      <c r="N49" s="108" t="s">
        <v>117</v>
      </c>
      <c r="O49" s="108" t="s">
        <v>117</v>
      </c>
      <c r="P49" s="108" t="s">
        <v>117</v>
      </c>
      <c r="Q49" s="108" t="s">
        <v>117</v>
      </c>
      <c r="R49" s="108" t="s">
        <v>117</v>
      </c>
      <c r="S49" s="108" t="s">
        <v>117</v>
      </c>
      <c r="T49" s="108" t="s">
        <v>117</v>
      </c>
      <c r="U49" s="97"/>
      <c r="V49" s="97"/>
    </row>
    <row r="50" spans="1:22" s="98" customFormat="1" ht="18" customHeight="1" x14ac:dyDescent="0.25">
      <c r="A50" s="199" t="s">
        <v>257</v>
      </c>
      <c r="B50" s="199"/>
      <c r="C50" s="154"/>
      <c r="D50" s="170">
        <f>D49</f>
        <v>44678.689999999995</v>
      </c>
      <c r="E50" s="170">
        <v>14682.17</v>
      </c>
      <c r="F50" s="170">
        <v>0</v>
      </c>
      <c r="G50" s="170">
        <v>0</v>
      </c>
      <c r="H50" s="170">
        <v>0</v>
      </c>
      <c r="I50" s="170">
        <f>D50-E50</f>
        <v>29996.519999999997</v>
      </c>
      <c r="J50" s="170">
        <v>0</v>
      </c>
      <c r="K50" s="170">
        <f t="shared" ref="K50:M50" si="5">K49</f>
        <v>3660.79</v>
      </c>
      <c r="L50" s="170">
        <f t="shared" si="5"/>
        <v>41017.9</v>
      </c>
      <c r="M50" s="170">
        <f t="shared" si="5"/>
        <v>44678.689999999995</v>
      </c>
      <c r="N50" s="111" t="s">
        <v>117</v>
      </c>
      <c r="O50" s="111" t="s">
        <v>117</v>
      </c>
      <c r="P50" s="124" t="str">
        <f>P49</f>
        <v>-</v>
      </c>
      <c r="Q50" s="154" t="s">
        <v>117</v>
      </c>
      <c r="R50" s="123" t="str">
        <f>R49</f>
        <v>-</v>
      </c>
      <c r="S50" s="123" t="str">
        <f>S49</f>
        <v>-</v>
      </c>
      <c r="T50" s="123" t="str">
        <f>T49</f>
        <v>-</v>
      </c>
      <c r="U50" s="97"/>
      <c r="V50" s="97"/>
    </row>
    <row r="51" spans="1:22" s="98" customFormat="1" ht="17.25" customHeight="1" x14ac:dyDescent="0.25">
      <c r="A51" s="100" t="s">
        <v>120</v>
      </c>
      <c r="B51" s="222" t="s">
        <v>119</v>
      </c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4"/>
      <c r="U51" s="97"/>
      <c r="V51" s="97"/>
    </row>
    <row r="52" spans="1:22" s="98" customFormat="1" ht="15" customHeight="1" x14ac:dyDescent="0.25">
      <c r="A52" s="103" t="s">
        <v>13</v>
      </c>
      <c r="B52" s="206" t="s">
        <v>191</v>
      </c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8"/>
      <c r="U52" s="97"/>
      <c r="V52" s="97"/>
    </row>
    <row r="53" spans="1:22" s="98" customFormat="1" ht="15" customHeight="1" x14ac:dyDescent="0.25">
      <c r="A53" s="104" t="s">
        <v>14</v>
      </c>
      <c r="B53" s="200" t="s">
        <v>64</v>
      </c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2"/>
      <c r="U53" s="97"/>
      <c r="V53" s="97"/>
    </row>
    <row r="54" spans="1:22" s="98" customFormat="1" ht="63" x14ac:dyDescent="0.25">
      <c r="A54" s="118" t="s">
        <v>111</v>
      </c>
      <c r="B54" s="174" t="s">
        <v>288</v>
      </c>
      <c r="C54" s="114" t="s">
        <v>178</v>
      </c>
      <c r="D54" s="127">
        <v>1297.9100000000001</v>
      </c>
      <c r="E54" s="119" t="s">
        <v>22</v>
      </c>
      <c r="F54" s="119" t="s">
        <v>22</v>
      </c>
      <c r="G54" s="119" t="s">
        <v>22</v>
      </c>
      <c r="H54" s="119" t="s">
        <v>22</v>
      </c>
      <c r="I54" s="119" t="s">
        <v>22</v>
      </c>
      <c r="J54" s="119" t="s">
        <v>22</v>
      </c>
      <c r="K54" s="127">
        <f>D54</f>
        <v>1297.9100000000001</v>
      </c>
      <c r="L54" s="110">
        <v>0</v>
      </c>
      <c r="M54" s="127">
        <f>D54</f>
        <v>1297.9100000000001</v>
      </c>
      <c r="N54" s="108" t="s">
        <v>117</v>
      </c>
      <c r="O54" s="108" t="s">
        <v>117</v>
      </c>
      <c r="P54" s="108" t="s">
        <v>117</v>
      </c>
      <c r="Q54" s="108" t="s">
        <v>117</v>
      </c>
      <c r="R54" s="108" t="s">
        <v>117</v>
      </c>
      <c r="S54" s="108" t="s">
        <v>117</v>
      </c>
      <c r="T54" s="108" t="s">
        <v>117</v>
      </c>
      <c r="U54" s="97"/>
      <c r="V54" s="97"/>
    </row>
    <row r="55" spans="1:22" s="98" customFormat="1" ht="63" x14ac:dyDescent="0.25">
      <c r="A55" s="118" t="s">
        <v>222</v>
      </c>
      <c r="B55" s="174" t="s">
        <v>289</v>
      </c>
      <c r="C55" s="181" t="s">
        <v>178</v>
      </c>
      <c r="D55" s="127">
        <v>590.45000000000005</v>
      </c>
      <c r="E55" s="119" t="s">
        <v>22</v>
      </c>
      <c r="F55" s="119" t="s">
        <v>22</v>
      </c>
      <c r="G55" s="119" t="s">
        <v>22</v>
      </c>
      <c r="H55" s="119" t="s">
        <v>22</v>
      </c>
      <c r="I55" s="119" t="s">
        <v>22</v>
      </c>
      <c r="J55" s="119" t="s">
        <v>22</v>
      </c>
      <c r="K55" s="127">
        <f t="shared" ref="K55:K64" si="6">D55</f>
        <v>590.45000000000005</v>
      </c>
      <c r="L55" s="110">
        <v>0</v>
      </c>
      <c r="M55" s="127">
        <f t="shared" ref="M55:M64" si="7">D55</f>
        <v>590.45000000000005</v>
      </c>
      <c r="N55" s="176" t="s">
        <v>117</v>
      </c>
      <c r="O55" s="176" t="s">
        <v>117</v>
      </c>
      <c r="P55" s="176" t="s">
        <v>117</v>
      </c>
      <c r="Q55" s="176" t="s">
        <v>117</v>
      </c>
      <c r="R55" s="176" t="s">
        <v>117</v>
      </c>
      <c r="S55" s="176" t="s">
        <v>117</v>
      </c>
      <c r="T55" s="176" t="s">
        <v>117</v>
      </c>
      <c r="U55" s="97"/>
      <c r="V55" s="97"/>
    </row>
    <row r="56" spans="1:22" s="98" customFormat="1" ht="31.5" x14ac:dyDescent="0.25">
      <c r="A56" s="118" t="s">
        <v>223</v>
      </c>
      <c r="B56" s="174" t="s">
        <v>291</v>
      </c>
      <c r="C56" s="181" t="s">
        <v>178</v>
      </c>
      <c r="D56" s="127">
        <v>465.07</v>
      </c>
      <c r="E56" s="119" t="s">
        <v>22</v>
      </c>
      <c r="F56" s="119" t="s">
        <v>22</v>
      </c>
      <c r="G56" s="119" t="s">
        <v>22</v>
      </c>
      <c r="H56" s="119" t="s">
        <v>22</v>
      </c>
      <c r="I56" s="119" t="s">
        <v>22</v>
      </c>
      <c r="J56" s="119" t="s">
        <v>22</v>
      </c>
      <c r="K56" s="127">
        <f t="shared" si="6"/>
        <v>465.07</v>
      </c>
      <c r="L56" s="110">
        <v>0</v>
      </c>
      <c r="M56" s="127">
        <f t="shared" si="7"/>
        <v>465.07</v>
      </c>
      <c r="N56" s="176" t="s">
        <v>117</v>
      </c>
      <c r="O56" s="176" t="s">
        <v>117</v>
      </c>
      <c r="P56" s="176" t="s">
        <v>117</v>
      </c>
      <c r="Q56" s="176" t="s">
        <v>117</v>
      </c>
      <c r="R56" s="176" t="s">
        <v>117</v>
      </c>
      <c r="S56" s="176" t="s">
        <v>117</v>
      </c>
      <c r="T56" s="176" t="s">
        <v>117</v>
      </c>
      <c r="U56" s="97"/>
      <c r="V56" s="97"/>
    </row>
    <row r="57" spans="1:22" s="98" customFormat="1" ht="47.25" x14ac:dyDescent="0.25">
      <c r="A57" s="118" t="s">
        <v>241</v>
      </c>
      <c r="B57" s="174" t="s">
        <v>290</v>
      </c>
      <c r="C57" s="181" t="s">
        <v>178</v>
      </c>
      <c r="D57" s="127">
        <v>759.72</v>
      </c>
      <c r="E57" s="119" t="s">
        <v>22</v>
      </c>
      <c r="F57" s="119" t="s">
        <v>22</v>
      </c>
      <c r="G57" s="119" t="s">
        <v>22</v>
      </c>
      <c r="H57" s="119" t="s">
        <v>22</v>
      </c>
      <c r="I57" s="119" t="s">
        <v>22</v>
      </c>
      <c r="J57" s="119" t="s">
        <v>22</v>
      </c>
      <c r="K57" s="127">
        <f t="shared" si="6"/>
        <v>759.72</v>
      </c>
      <c r="L57" s="110">
        <v>0</v>
      </c>
      <c r="M57" s="127">
        <f t="shared" si="7"/>
        <v>759.72</v>
      </c>
      <c r="N57" s="176" t="s">
        <v>117</v>
      </c>
      <c r="O57" s="176" t="s">
        <v>117</v>
      </c>
      <c r="P57" s="176" t="s">
        <v>117</v>
      </c>
      <c r="Q57" s="176" t="s">
        <v>117</v>
      </c>
      <c r="R57" s="176" t="s">
        <v>117</v>
      </c>
      <c r="S57" s="176" t="s">
        <v>117</v>
      </c>
      <c r="T57" s="176" t="s">
        <v>117</v>
      </c>
      <c r="U57" s="97"/>
      <c r="V57" s="97"/>
    </row>
    <row r="58" spans="1:22" s="98" customFormat="1" ht="47.25" x14ac:dyDescent="0.25">
      <c r="A58" s="118" t="s">
        <v>242</v>
      </c>
      <c r="B58" s="174" t="s">
        <v>249</v>
      </c>
      <c r="C58" s="181" t="s">
        <v>178</v>
      </c>
      <c r="D58" s="127">
        <v>1579.48</v>
      </c>
      <c r="E58" s="119" t="s">
        <v>22</v>
      </c>
      <c r="F58" s="119" t="s">
        <v>22</v>
      </c>
      <c r="G58" s="119" t="s">
        <v>22</v>
      </c>
      <c r="H58" s="119" t="s">
        <v>22</v>
      </c>
      <c r="I58" s="119" t="s">
        <v>22</v>
      </c>
      <c r="J58" s="119" t="s">
        <v>22</v>
      </c>
      <c r="K58" s="127">
        <f t="shared" si="6"/>
        <v>1579.48</v>
      </c>
      <c r="L58" s="110">
        <v>0</v>
      </c>
      <c r="M58" s="127">
        <f t="shared" si="7"/>
        <v>1579.48</v>
      </c>
      <c r="N58" s="176" t="s">
        <v>117</v>
      </c>
      <c r="O58" s="176" t="s">
        <v>117</v>
      </c>
      <c r="P58" s="176" t="s">
        <v>117</v>
      </c>
      <c r="Q58" s="176" t="s">
        <v>117</v>
      </c>
      <c r="R58" s="176" t="s">
        <v>117</v>
      </c>
      <c r="S58" s="176" t="s">
        <v>117</v>
      </c>
      <c r="T58" s="176" t="s">
        <v>117</v>
      </c>
      <c r="U58" s="97"/>
      <c r="V58" s="97"/>
    </row>
    <row r="59" spans="1:22" s="98" customFormat="1" ht="63" x14ac:dyDescent="0.25">
      <c r="A59" s="118" t="s">
        <v>243</v>
      </c>
      <c r="B59" s="174" t="s">
        <v>292</v>
      </c>
      <c r="C59" s="181" t="s">
        <v>178</v>
      </c>
      <c r="D59" s="127">
        <v>747.11</v>
      </c>
      <c r="E59" s="119" t="s">
        <v>22</v>
      </c>
      <c r="F59" s="119" t="s">
        <v>22</v>
      </c>
      <c r="G59" s="119" t="s">
        <v>22</v>
      </c>
      <c r="H59" s="119" t="s">
        <v>22</v>
      </c>
      <c r="I59" s="119" t="s">
        <v>22</v>
      </c>
      <c r="J59" s="119" t="s">
        <v>22</v>
      </c>
      <c r="K59" s="127">
        <f t="shared" si="6"/>
        <v>747.11</v>
      </c>
      <c r="L59" s="110">
        <v>0</v>
      </c>
      <c r="M59" s="127">
        <f t="shared" si="7"/>
        <v>747.11</v>
      </c>
      <c r="N59" s="176" t="s">
        <v>117</v>
      </c>
      <c r="O59" s="176" t="s">
        <v>117</v>
      </c>
      <c r="P59" s="176" t="s">
        <v>117</v>
      </c>
      <c r="Q59" s="176" t="s">
        <v>117</v>
      </c>
      <c r="R59" s="176" t="s">
        <v>117</v>
      </c>
      <c r="S59" s="176" t="s">
        <v>117</v>
      </c>
      <c r="T59" s="176" t="s">
        <v>117</v>
      </c>
      <c r="U59" s="97"/>
      <c r="V59" s="97"/>
    </row>
    <row r="60" spans="1:22" s="98" customFormat="1" ht="47.25" x14ac:dyDescent="0.25">
      <c r="A60" s="118" t="s">
        <v>244</v>
      </c>
      <c r="B60" s="174" t="s">
        <v>293</v>
      </c>
      <c r="C60" s="181" t="s">
        <v>178</v>
      </c>
      <c r="D60" s="127">
        <v>468.93</v>
      </c>
      <c r="E60" s="119" t="s">
        <v>22</v>
      </c>
      <c r="F60" s="119" t="s">
        <v>22</v>
      </c>
      <c r="G60" s="119" t="s">
        <v>22</v>
      </c>
      <c r="H60" s="119" t="s">
        <v>22</v>
      </c>
      <c r="I60" s="119" t="s">
        <v>22</v>
      </c>
      <c r="J60" s="119" t="s">
        <v>22</v>
      </c>
      <c r="K60" s="127">
        <f t="shared" si="6"/>
        <v>468.93</v>
      </c>
      <c r="L60" s="110">
        <v>0</v>
      </c>
      <c r="M60" s="127">
        <f t="shared" si="7"/>
        <v>468.93</v>
      </c>
      <c r="N60" s="176" t="s">
        <v>117</v>
      </c>
      <c r="O60" s="176" t="s">
        <v>117</v>
      </c>
      <c r="P60" s="176" t="s">
        <v>117</v>
      </c>
      <c r="Q60" s="176" t="s">
        <v>117</v>
      </c>
      <c r="R60" s="176" t="s">
        <v>117</v>
      </c>
      <c r="S60" s="176" t="s">
        <v>117</v>
      </c>
      <c r="T60" s="176" t="s">
        <v>117</v>
      </c>
      <c r="U60" s="97"/>
      <c r="V60" s="97"/>
    </row>
    <row r="61" spans="1:22" s="98" customFormat="1" ht="47.25" x14ac:dyDescent="0.25">
      <c r="A61" s="118" t="s">
        <v>245</v>
      </c>
      <c r="B61" s="174" t="s">
        <v>294</v>
      </c>
      <c r="C61" s="181" t="s">
        <v>178</v>
      </c>
      <c r="D61" s="127">
        <v>446.59</v>
      </c>
      <c r="E61" s="119" t="s">
        <v>22</v>
      </c>
      <c r="F61" s="119" t="s">
        <v>22</v>
      </c>
      <c r="G61" s="119" t="s">
        <v>22</v>
      </c>
      <c r="H61" s="119" t="s">
        <v>22</v>
      </c>
      <c r="I61" s="119" t="s">
        <v>22</v>
      </c>
      <c r="J61" s="119" t="s">
        <v>22</v>
      </c>
      <c r="K61" s="127">
        <f t="shared" si="6"/>
        <v>446.59</v>
      </c>
      <c r="L61" s="110">
        <v>0</v>
      </c>
      <c r="M61" s="127">
        <f t="shared" si="7"/>
        <v>446.59</v>
      </c>
      <c r="N61" s="176" t="s">
        <v>117</v>
      </c>
      <c r="O61" s="176" t="s">
        <v>117</v>
      </c>
      <c r="P61" s="176" t="s">
        <v>117</v>
      </c>
      <c r="Q61" s="176" t="s">
        <v>117</v>
      </c>
      <c r="R61" s="176" t="s">
        <v>117</v>
      </c>
      <c r="S61" s="176" t="s">
        <v>117</v>
      </c>
      <c r="T61" s="176" t="s">
        <v>117</v>
      </c>
      <c r="U61" s="97"/>
      <c r="V61" s="97"/>
    </row>
    <row r="62" spans="1:22" s="98" customFormat="1" ht="47.25" x14ac:dyDescent="0.25">
      <c r="A62" s="118" t="s">
        <v>246</v>
      </c>
      <c r="B62" s="174" t="s">
        <v>295</v>
      </c>
      <c r="C62" s="181" t="s">
        <v>178</v>
      </c>
      <c r="D62" s="127">
        <v>724.64</v>
      </c>
      <c r="E62" s="119" t="s">
        <v>22</v>
      </c>
      <c r="F62" s="119" t="s">
        <v>22</v>
      </c>
      <c r="G62" s="119" t="s">
        <v>22</v>
      </c>
      <c r="H62" s="119" t="s">
        <v>22</v>
      </c>
      <c r="I62" s="119" t="s">
        <v>22</v>
      </c>
      <c r="J62" s="119" t="s">
        <v>22</v>
      </c>
      <c r="K62" s="127">
        <f t="shared" si="6"/>
        <v>724.64</v>
      </c>
      <c r="L62" s="110">
        <v>0</v>
      </c>
      <c r="M62" s="127">
        <f t="shared" si="7"/>
        <v>724.64</v>
      </c>
      <c r="N62" s="176" t="s">
        <v>117</v>
      </c>
      <c r="O62" s="176" t="s">
        <v>117</v>
      </c>
      <c r="P62" s="176" t="s">
        <v>117</v>
      </c>
      <c r="Q62" s="176" t="s">
        <v>117</v>
      </c>
      <c r="R62" s="176" t="s">
        <v>117</v>
      </c>
      <c r="S62" s="176" t="s">
        <v>117</v>
      </c>
      <c r="T62" s="176" t="s">
        <v>117</v>
      </c>
      <c r="U62" s="97"/>
      <c r="V62" s="97"/>
    </row>
    <row r="63" spans="1:22" s="98" customFormat="1" ht="47.25" x14ac:dyDescent="0.25">
      <c r="A63" s="118" t="s">
        <v>247</v>
      </c>
      <c r="B63" s="174" t="s">
        <v>296</v>
      </c>
      <c r="C63" s="181" t="s">
        <v>178</v>
      </c>
      <c r="D63" s="127">
        <v>376.32</v>
      </c>
      <c r="E63" s="119" t="s">
        <v>22</v>
      </c>
      <c r="F63" s="119" t="s">
        <v>22</v>
      </c>
      <c r="G63" s="119" t="s">
        <v>22</v>
      </c>
      <c r="H63" s="119" t="s">
        <v>22</v>
      </c>
      <c r="I63" s="119" t="s">
        <v>22</v>
      </c>
      <c r="J63" s="119" t="s">
        <v>22</v>
      </c>
      <c r="K63" s="127">
        <f t="shared" si="6"/>
        <v>376.32</v>
      </c>
      <c r="L63" s="110">
        <v>0</v>
      </c>
      <c r="M63" s="127">
        <f t="shared" si="7"/>
        <v>376.32</v>
      </c>
      <c r="N63" s="176" t="s">
        <v>117</v>
      </c>
      <c r="O63" s="176" t="s">
        <v>117</v>
      </c>
      <c r="P63" s="176" t="s">
        <v>117</v>
      </c>
      <c r="Q63" s="176" t="s">
        <v>117</v>
      </c>
      <c r="R63" s="176" t="s">
        <v>117</v>
      </c>
      <c r="S63" s="176" t="s">
        <v>117</v>
      </c>
      <c r="T63" s="176" t="s">
        <v>117</v>
      </c>
      <c r="U63" s="97"/>
      <c r="V63" s="97"/>
    </row>
    <row r="64" spans="1:22" s="98" customFormat="1" ht="47.25" x14ac:dyDescent="0.25">
      <c r="A64" s="118" t="s">
        <v>248</v>
      </c>
      <c r="B64" s="174" t="s">
        <v>297</v>
      </c>
      <c r="C64" s="181" t="s">
        <v>178</v>
      </c>
      <c r="D64" s="127">
        <v>682.55</v>
      </c>
      <c r="E64" s="119" t="s">
        <v>22</v>
      </c>
      <c r="F64" s="119" t="s">
        <v>22</v>
      </c>
      <c r="G64" s="119" t="s">
        <v>22</v>
      </c>
      <c r="H64" s="119" t="s">
        <v>22</v>
      </c>
      <c r="I64" s="119" t="s">
        <v>22</v>
      </c>
      <c r="J64" s="119" t="s">
        <v>22</v>
      </c>
      <c r="K64" s="127">
        <f t="shared" si="6"/>
        <v>682.55</v>
      </c>
      <c r="L64" s="110">
        <v>0</v>
      </c>
      <c r="M64" s="127">
        <f t="shared" si="7"/>
        <v>682.55</v>
      </c>
      <c r="N64" s="176" t="s">
        <v>117</v>
      </c>
      <c r="O64" s="176" t="s">
        <v>117</v>
      </c>
      <c r="P64" s="176" t="s">
        <v>117</v>
      </c>
      <c r="Q64" s="176" t="s">
        <v>117</v>
      </c>
      <c r="R64" s="176" t="s">
        <v>117</v>
      </c>
      <c r="S64" s="176" t="s">
        <v>117</v>
      </c>
      <c r="T64" s="176" t="s">
        <v>117</v>
      </c>
      <c r="U64" s="97"/>
      <c r="V64" s="97"/>
    </row>
    <row r="65" spans="1:22" s="98" customFormat="1" ht="15.75" x14ac:dyDescent="0.25">
      <c r="A65" s="203" t="s">
        <v>78</v>
      </c>
      <c r="B65" s="204"/>
      <c r="C65" s="108"/>
      <c r="D65" s="127">
        <f>SUM(D54:D64)</f>
        <v>8138.7700000000013</v>
      </c>
      <c r="E65" s="110" t="s">
        <v>22</v>
      </c>
      <c r="F65" s="110" t="s">
        <v>22</v>
      </c>
      <c r="G65" s="108" t="s">
        <v>117</v>
      </c>
      <c r="H65" s="108" t="s">
        <v>117</v>
      </c>
      <c r="I65" s="119" t="str">
        <f>'5'!J84</f>
        <v>-</v>
      </c>
      <c r="J65" s="108" t="s">
        <v>117</v>
      </c>
      <c r="K65" s="127">
        <f>SUM(K54:K64)</f>
        <v>8138.7700000000013</v>
      </c>
      <c r="L65" s="127">
        <f>SUM(L54:L64)</f>
        <v>0</v>
      </c>
      <c r="M65" s="127">
        <f>SUM(M54:M64)</f>
        <v>8138.7700000000013</v>
      </c>
      <c r="N65" s="108" t="s">
        <v>117</v>
      </c>
      <c r="O65" s="108" t="s">
        <v>117</v>
      </c>
      <c r="P65" s="120" t="str">
        <f>'5'!T84</f>
        <v>-</v>
      </c>
      <c r="Q65" s="108" t="s">
        <v>117</v>
      </c>
      <c r="R65" s="120" t="str">
        <f>'5'!V84</f>
        <v>-</v>
      </c>
      <c r="S65" s="120" t="str">
        <f>'5'!W84</f>
        <v>-</v>
      </c>
      <c r="T65" s="120" t="str">
        <f>'5'!X84</f>
        <v>-</v>
      </c>
      <c r="U65" s="97"/>
      <c r="V65" s="97"/>
    </row>
    <row r="66" spans="1:22" s="98" customFormat="1" ht="12.75" customHeight="1" x14ac:dyDescent="0.25">
      <c r="A66" s="108" t="s">
        <v>43</v>
      </c>
      <c r="B66" s="200" t="s">
        <v>150</v>
      </c>
      <c r="C66" s="201"/>
      <c r="D66" s="201"/>
      <c r="E66" s="201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2"/>
      <c r="U66" s="97"/>
      <c r="V66" s="97"/>
    </row>
    <row r="67" spans="1:22" s="98" customFormat="1" ht="15.75" x14ac:dyDescent="0.25">
      <c r="A67" s="203" t="s">
        <v>79</v>
      </c>
      <c r="B67" s="204"/>
      <c r="C67" s="108"/>
      <c r="D67" s="110">
        <v>0</v>
      </c>
      <c r="E67" s="108" t="s">
        <v>22</v>
      </c>
      <c r="F67" s="108" t="s">
        <v>22</v>
      </c>
      <c r="G67" s="108" t="s">
        <v>117</v>
      </c>
      <c r="H67" s="108" t="s">
        <v>117</v>
      </c>
      <c r="I67" s="108" t="s">
        <v>117</v>
      </c>
      <c r="J67" s="108" t="s">
        <v>117</v>
      </c>
      <c r="K67" s="110">
        <v>0</v>
      </c>
      <c r="L67" s="110">
        <v>0</v>
      </c>
      <c r="M67" s="110">
        <v>0</v>
      </c>
      <c r="N67" s="108" t="s">
        <v>117</v>
      </c>
      <c r="O67" s="108" t="s">
        <v>117</v>
      </c>
      <c r="P67" s="108" t="s">
        <v>117</v>
      </c>
      <c r="Q67" s="108" t="s">
        <v>117</v>
      </c>
      <c r="R67" s="108" t="s">
        <v>117</v>
      </c>
      <c r="S67" s="108" t="s">
        <v>117</v>
      </c>
      <c r="T67" s="108" t="s">
        <v>117</v>
      </c>
      <c r="U67" s="97"/>
      <c r="V67" s="97"/>
    </row>
    <row r="68" spans="1:22" s="98" customFormat="1" ht="12.75" customHeight="1" x14ac:dyDescent="0.25">
      <c r="A68" s="112" t="s">
        <v>44</v>
      </c>
      <c r="B68" s="203" t="s">
        <v>66</v>
      </c>
      <c r="C68" s="204"/>
      <c r="D68" s="204"/>
      <c r="E68" s="204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5"/>
      <c r="U68" s="97"/>
      <c r="V68" s="97"/>
    </row>
    <row r="69" spans="1:22" s="98" customFormat="1" ht="31.5" x14ac:dyDescent="0.25">
      <c r="A69" s="112" t="s">
        <v>270</v>
      </c>
      <c r="B69" s="174" t="s">
        <v>259</v>
      </c>
      <c r="C69" s="194" t="s">
        <v>178</v>
      </c>
      <c r="D69" s="127">
        <v>98.3</v>
      </c>
      <c r="E69" s="119" t="s">
        <v>22</v>
      </c>
      <c r="F69" s="119" t="s">
        <v>22</v>
      </c>
      <c r="G69" s="119" t="s">
        <v>22</v>
      </c>
      <c r="H69" s="119" t="s">
        <v>22</v>
      </c>
      <c r="I69" s="119" t="s">
        <v>22</v>
      </c>
      <c r="J69" s="119" t="s">
        <v>22</v>
      </c>
      <c r="K69" s="109">
        <f>D69</f>
        <v>98.3</v>
      </c>
      <c r="L69" s="110">
        <v>0</v>
      </c>
      <c r="M69" s="109">
        <f>D69</f>
        <v>98.3</v>
      </c>
      <c r="N69" s="193" t="s">
        <v>117</v>
      </c>
      <c r="O69" s="193" t="s">
        <v>117</v>
      </c>
      <c r="P69" s="120" t="str">
        <f>'5'!T89</f>
        <v>-</v>
      </c>
      <c r="Q69" s="193" t="s">
        <v>117</v>
      </c>
      <c r="R69" s="120" t="str">
        <f>'5'!V89</f>
        <v>-</v>
      </c>
      <c r="S69" s="120" t="str">
        <f>'5'!W89</f>
        <v>-</v>
      </c>
      <c r="T69" s="120" t="str">
        <f>'5'!X89</f>
        <v>-</v>
      </c>
      <c r="U69" s="97"/>
      <c r="V69" s="97"/>
    </row>
    <row r="70" spans="1:22" s="98" customFormat="1" ht="15.75" x14ac:dyDescent="0.25">
      <c r="A70" s="203" t="s">
        <v>80</v>
      </c>
      <c r="B70" s="204"/>
      <c r="C70" s="108"/>
      <c r="D70" s="110">
        <f>SUM(D69)</f>
        <v>98.3</v>
      </c>
      <c r="E70" s="108" t="s">
        <v>22</v>
      </c>
      <c r="F70" s="108" t="s">
        <v>22</v>
      </c>
      <c r="G70" s="108" t="s">
        <v>117</v>
      </c>
      <c r="H70" s="108" t="s">
        <v>117</v>
      </c>
      <c r="I70" s="108" t="s">
        <v>117</v>
      </c>
      <c r="J70" s="108" t="s">
        <v>117</v>
      </c>
      <c r="K70" s="110">
        <f t="shared" ref="K70:M70" si="8">SUM(K69)</f>
        <v>98.3</v>
      </c>
      <c r="L70" s="110">
        <f t="shared" si="8"/>
        <v>0</v>
      </c>
      <c r="M70" s="110">
        <f t="shared" si="8"/>
        <v>98.3</v>
      </c>
      <c r="N70" s="108" t="s">
        <v>117</v>
      </c>
      <c r="O70" s="108" t="s">
        <v>117</v>
      </c>
      <c r="P70" s="108" t="s">
        <v>117</v>
      </c>
      <c r="Q70" s="108" t="s">
        <v>117</v>
      </c>
      <c r="R70" s="108" t="s">
        <v>117</v>
      </c>
      <c r="S70" s="108" t="s">
        <v>117</v>
      </c>
      <c r="T70" s="108" t="s">
        <v>117</v>
      </c>
      <c r="U70" s="97"/>
      <c r="V70" s="97"/>
    </row>
    <row r="71" spans="1:22" s="98" customFormat="1" ht="15.75" x14ac:dyDescent="0.25">
      <c r="A71" s="203" t="s">
        <v>81</v>
      </c>
      <c r="B71" s="204"/>
      <c r="C71" s="108"/>
      <c r="D71" s="127">
        <f>D65+D67+D70</f>
        <v>8237.0700000000015</v>
      </c>
      <c r="E71" s="110" t="str">
        <f>E65</f>
        <v>х </v>
      </c>
      <c r="F71" s="110" t="str">
        <f>F65</f>
        <v>х </v>
      </c>
      <c r="G71" s="108" t="s">
        <v>117</v>
      </c>
      <c r="H71" s="108" t="s">
        <v>117</v>
      </c>
      <c r="I71" s="119" t="str">
        <f>I65</f>
        <v>-</v>
      </c>
      <c r="J71" s="108" t="s">
        <v>117</v>
      </c>
      <c r="K71" s="127">
        <f>K65+K67+K70</f>
        <v>8237.0700000000015</v>
      </c>
      <c r="L71" s="127">
        <f>L65+L67+L70</f>
        <v>0</v>
      </c>
      <c r="M71" s="127">
        <f>M65+M67+M70</f>
        <v>8237.0700000000015</v>
      </c>
      <c r="N71" s="108" t="s">
        <v>117</v>
      </c>
      <c r="O71" s="108" t="s">
        <v>117</v>
      </c>
      <c r="P71" s="121" t="str">
        <f>P65</f>
        <v>-</v>
      </c>
      <c r="Q71" s="108" t="s">
        <v>117</v>
      </c>
      <c r="R71" s="110" t="str">
        <f>R65</f>
        <v>-</v>
      </c>
      <c r="S71" s="110" t="str">
        <f>S65</f>
        <v>-</v>
      </c>
      <c r="T71" s="110" t="str">
        <f>T65</f>
        <v>-</v>
      </c>
      <c r="U71" s="97"/>
      <c r="V71" s="97"/>
    </row>
    <row r="72" spans="1:22" s="98" customFormat="1" ht="15" customHeight="1" x14ac:dyDescent="0.25">
      <c r="A72" s="197" t="s">
        <v>121</v>
      </c>
      <c r="B72" s="198"/>
      <c r="C72" s="122"/>
      <c r="D72" s="170">
        <f>D71</f>
        <v>8237.0700000000015</v>
      </c>
      <c r="E72" s="123">
        <v>148.13</v>
      </c>
      <c r="F72" s="123">
        <v>0</v>
      </c>
      <c r="G72" s="123">
        <v>0</v>
      </c>
      <c r="H72" s="123">
        <v>0</v>
      </c>
      <c r="I72" s="170">
        <f>D72-E72</f>
        <v>8088.9400000000014</v>
      </c>
      <c r="J72" s="123">
        <v>0</v>
      </c>
      <c r="K72" s="170">
        <f>K71</f>
        <v>8237.0700000000015</v>
      </c>
      <c r="L72" s="170">
        <f>L71</f>
        <v>0</v>
      </c>
      <c r="M72" s="170">
        <f>M71</f>
        <v>8237.0700000000015</v>
      </c>
      <c r="N72" s="108" t="s">
        <v>117</v>
      </c>
      <c r="O72" s="108" t="s">
        <v>117</v>
      </c>
      <c r="P72" s="124" t="str">
        <f>P71</f>
        <v>-</v>
      </c>
      <c r="Q72" s="122" t="s">
        <v>117</v>
      </c>
      <c r="R72" s="123" t="str">
        <f>R71</f>
        <v>-</v>
      </c>
      <c r="S72" s="123" t="str">
        <f>S71</f>
        <v>-</v>
      </c>
      <c r="T72" s="123" t="str">
        <f>T71</f>
        <v>-</v>
      </c>
      <c r="U72" s="97"/>
      <c r="V72" s="97"/>
    </row>
    <row r="73" spans="1:22" s="98" customFormat="1" ht="15.75" x14ac:dyDescent="0.25">
      <c r="A73" s="100" t="s">
        <v>122</v>
      </c>
      <c r="B73" s="222" t="s">
        <v>118</v>
      </c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4"/>
      <c r="U73" s="97"/>
      <c r="V73" s="97"/>
    </row>
    <row r="74" spans="1:22" s="98" customFormat="1" ht="15" customHeight="1" x14ac:dyDescent="0.25">
      <c r="A74" s="103" t="s">
        <v>13</v>
      </c>
      <c r="B74" s="206" t="s">
        <v>191</v>
      </c>
      <c r="C74" s="207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7"/>
      <c r="Q74" s="207"/>
      <c r="R74" s="207"/>
      <c r="S74" s="207"/>
      <c r="T74" s="208"/>
      <c r="U74" s="97"/>
      <c r="V74" s="97"/>
    </row>
    <row r="75" spans="1:22" s="98" customFormat="1" ht="17.25" customHeight="1" x14ac:dyDescent="0.25">
      <c r="A75" s="104" t="s">
        <v>14</v>
      </c>
      <c r="B75" s="200" t="s">
        <v>64</v>
      </c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2"/>
      <c r="U75" s="97"/>
      <c r="V75" s="97"/>
    </row>
    <row r="76" spans="1:22" s="98" customFormat="1" ht="47.25" x14ac:dyDescent="0.25">
      <c r="A76" s="118" t="s">
        <v>111</v>
      </c>
      <c r="B76" s="125" t="s">
        <v>299</v>
      </c>
      <c r="C76" s="175" t="s">
        <v>268</v>
      </c>
      <c r="D76" s="127">
        <v>8316.39</v>
      </c>
      <c r="E76" s="107" t="s">
        <v>22</v>
      </c>
      <c r="F76" s="107" t="s">
        <v>22</v>
      </c>
      <c r="G76" s="107" t="s">
        <v>22</v>
      </c>
      <c r="H76" s="107" t="s">
        <v>22</v>
      </c>
      <c r="I76" s="107" t="s">
        <v>22</v>
      </c>
      <c r="J76" s="107" t="s">
        <v>22</v>
      </c>
      <c r="K76" s="127">
        <v>0</v>
      </c>
      <c r="L76" s="127">
        <f>D76</f>
        <v>8316.39</v>
      </c>
      <c r="M76" s="127">
        <f>D76</f>
        <v>8316.39</v>
      </c>
      <c r="N76" s="108" t="s">
        <v>117</v>
      </c>
      <c r="O76" s="108" t="s">
        <v>117</v>
      </c>
      <c r="P76" s="108" t="s">
        <v>117</v>
      </c>
      <c r="Q76" s="108" t="s">
        <v>117</v>
      </c>
      <c r="R76" s="108" t="s">
        <v>117</v>
      </c>
      <c r="S76" s="108" t="s">
        <v>117</v>
      </c>
      <c r="T76" s="108" t="s">
        <v>117</v>
      </c>
      <c r="U76" s="97"/>
      <c r="V76" s="97"/>
    </row>
    <row r="77" spans="1:22" s="98" customFormat="1" ht="47.25" x14ac:dyDescent="0.25">
      <c r="A77" s="118" t="s">
        <v>222</v>
      </c>
      <c r="B77" s="125" t="s">
        <v>298</v>
      </c>
      <c r="C77" s="175" t="s">
        <v>269</v>
      </c>
      <c r="D77" s="127">
        <v>7141.82</v>
      </c>
      <c r="E77" s="107" t="s">
        <v>22</v>
      </c>
      <c r="F77" s="107" t="s">
        <v>22</v>
      </c>
      <c r="G77" s="107" t="s">
        <v>22</v>
      </c>
      <c r="H77" s="107" t="s">
        <v>22</v>
      </c>
      <c r="I77" s="107" t="s">
        <v>22</v>
      </c>
      <c r="J77" s="107" t="s">
        <v>22</v>
      </c>
      <c r="K77" s="127">
        <v>0</v>
      </c>
      <c r="L77" s="127">
        <f t="shared" ref="L77:L79" si="9">D77</f>
        <v>7141.82</v>
      </c>
      <c r="M77" s="127">
        <f t="shared" ref="M77:M79" si="10">D77</f>
        <v>7141.82</v>
      </c>
      <c r="N77" s="176" t="s">
        <v>117</v>
      </c>
      <c r="O77" s="176" t="s">
        <v>117</v>
      </c>
      <c r="P77" s="176" t="s">
        <v>117</v>
      </c>
      <c r="Q77" s="176" t="s">
        <v>117</v>
      </c>
      <c r="R77" s="176" t="s">
        <v>117</v>
      </c>
      <c r="S77" s="176" t="s">
        <v>117</v>
      </c>
      <c r="T77" s="176" t="s">
        <v>117</v>
      </c>
      <c r="U77" s="97"/>
      <c r="V77" s="97"/>
    </row>
    <row r="78" spans="1:22" s="98" customFormat="1" ht="63" x14ac:dyDescent="0.25">
      <c r="A78" s="118" t="s">
        <v>223</v>
      </c>
      <c r="B78" s="125" t="s">
        <v>300</v>
      </c>
      <c r="C78" s="189" t="s">
        <v>267</v>
      </c>
      <c r="D78" s="127">
        <v>1241.19</v>
      </c>
      <c r="E78" s="107" t="s">
        <v>22</v>
      </c>
      <c r="F78" s="107" t="s">
        <v>22</v>
      </c>
      <c r="G78" s="107" t="s">
        <v>22</v>
      </c>
      <c r="H78" s="107" t="s">
        <v>22</v>
      </c>
      <c r="I78" s="107" t="s">
        <v>22</v>
      </c>
      <c r="J78" s="107" t="s">
        <v>22</v>
      </c>
      <c r="K78" s="127">
        <v>0</v>
      </c>
      <c r="L78" s="127">
        <f t="shared" ref="L78" si="11">D78</f>
        <v>1241.19</v>
      </c>
      <c r="M78" s="127">
        <f t="shared" ref="M78" si="12">D78</f>
        <v>1241.19</v>
      </c>
      <c r="N78" s="188" t="s">
        <v>117</v>
      </c>
      <c r="O78" s="188" t="s">
        <v>117</v>
      </c>
      <c r="P78" s="188" t="s">
        <v>117</v>
      </c>
      <c r="Q78" s="188" t="s">
        <v>117</v>
      </c>
      <c r="R78" s="188" t="s">
        <v>117</v>
      </c>
      <c r="S78" s="188" t="s">
        <v>117</v>
      </c>
      <c r="T78" s="188" t="s">
        <v>117</v>
      </c>
      <c r="U78" s="97"/>
      <c r="V78" s="97"/>
    </row>
    <row r="79" spans="1:22" s="98" customFormat="1" ht="63" x14ac:dyDescent="0.25">
      <c r="A79" s="118" t="s">
        <v>241</v>
      </c>
      <c r="B79" s="125" t="s">
        <v>224</v>
      </c>
      <c r="C79" s="175" t="s">
        <v>233</v>
      </c>
      <c r="D79" s="127">
        <v>6968.76</v>
      </c>
      <c r="E79" s="107" t="s">
        <v>22</v>
      </c>
      <c r="F79" s="107" t="s">
        <v>22</v>
      </c>
      <c r="G79" s="107" t="s">
        <v>22</v>
      </c>
      <c r="H79" s="107" t="s">
        <v>22</v>
      </c>
      <c r="I79" s="107" t="s">
        <v>22</v>
      </c>
      <c r="J79" s="107" t="s">
        <v>22</v>
      </c>
      <c r="K79" s="127">
        <v>0</v>
      </c>
      <c r="L79" s="127">
        <f t="shared" si="9"/>
        <v>6968.76</v>
      </c>
      <c r="M79" s="127">
        <f t="shared" si="10"/>
        <v>6968.76</v>
      </c>
      <c r="N79" s="176" t="s">
        <v>117</v>
      </c>
      <c r="O79" s="176" t="s">
        <v>117</v>
      </c>
      <c r="P79" s="176" t="s">
        <v>117</v>
      </c>
      <c r="Q79" s="176" t="s">
        <v>117</v>
      </c>
      <c r="R79" s="176" t="s">
        <v>117</v>
      </c>
      <c r="S79" s="176" t="s">
        <v>117</v>
      </c>
      <c r="T79" s="176" t="s">
        <v>117</v>
      </c>
      <c r="U79" s="97"/>
      <c r="V79" s="97"/>
    </row>
    <row r="80" spans="1:22" s="98" customFormat="1" ht="15.75" x14ac:dyDescent="0.25">
      <c r="A80" s="203" t="s">
        <v>78</v>
      </c>
      <c r="B80" s="204"/>
      <c r="C80" s="108"/>
      <c r="D80" s="127">
        <f>SUM(D76:D79)</f>
        <v>23668.159999999996</v>
      </c>
      <c r="E80" s="110" t="s">
        <v>22</v>
      </c>
      <c r="F80" s="110" t="s">
        <v>22</v>
      </c>
      <c r="G80" s="108" t="s">
        <v>117</v>
      </c>
      <c r="H80" s="108" t="s">
        <v>117</v>
      </c>
      <c r="I80" s="119" t="s">
        <v>117</v>
      </c>
      <c r="J80" s="108" t="s">
        <v>117</v>
      </c>
      <c r="K80" s="110">
        <f>SUM(K76:K79)</f>
        <v>0</v>
      </c>
      <c r="L80" s="127">
        <f>SUM(L76:L79)</f>
        <v>23668.159999999996</v>
      </c>
      <c r="M80" s="127">
        <f>SUM(M76:M79)</f>
        <v>23668.159999999996</v>
      </c>
      <c r="N80" s="108" t="s">
        <v>117</v>
      </c>
      <c r="O80" s="108" t="s">
        <v>117</v>
      </c>
      <c r="P80" s="108" t="s">
        <v>117</v>
      </c>
      <c r="Q80" s="108" t="s">
        <v>117</v>
      </c>
      <c r="R80" s="108" t="s">
        <v>117</v>
      </c>
      <c r="S80" s="108" t="s">
        <v>117</v>
      </c>
      <c r="T80" s="108" t="s">
        <v>117</v>
      </c>
      <c r="U80" s="97"/>
      <c r="V80" s="97"/>
    </row>
    <row r="81" spans="1:22" s="98" customFormat="1" ht="15.75" x14ac:dyDescent="0.25">
      <c r="A81" s="108" t="s">
        <v>43</v>
      </c>
      <c r="B81" s="200" t="s">
        <v>150</v>
      </c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2"/>
      <c r="U81" s="97"/>
      <c r="V81" s="97"/>
    </row>
    <row r="82" spans="1:22" s="98" customFormat="1" ht="15.75" x14ac:dyDescent="0.25">
      <c r="A82" s="203" t="s">
        <v>79</v>
      </c>
      <c r="B82" s="204"/>
      <c r="C82" s="108"/>
      <c r="D82" s="110">
        <v>0</v>
      </c>
      <c r="E82" s="108" t="s">
        <v>22</v>
      </c>
      <c r="F82" s="108" t="s">
        <v>22</v>
      </c>
      <c r="G82" s="108" t="s">
        <v>117</v>
      </c>
      <c r="H82" s="108" t="s">
        <v>117</v>
      </c>
      <c r="I82" s="108" t="s">
        <v>117</v>
      </c>
      <c r="J82" s="108" t="s">
        <v>117</v>
      </c>
      <c r="K82" s="110">
        <v>0</v>
      </c>
      <c r="L82" s="110">
        <v>0</v>
      </c>
      <c r="M82" s="110">
        <v>0</v>
      </c>
      <c r="N82" s="108" t="s">
        <v>117</v>
      </c>
      <c r="O82" s="108" t="s">
        <v>117</v>
      </c>
      <c r="P82" s="108" t="s">
        <v>117</v>
      </c>
      <c r="Q82" s="108" t="s">
        <v>117</v>
      </c>
      <c r="R82" s="108" t="s">
        <v>117</v>
      </c>
      <c r="S82" s="108" t="s">
        <v>117</v>
      </c>
      <c r="T82" s="108" t="s">
        <v>117</v>
      </c>
      <c r="U82" s="97"/>
      <c r="V82" s="97"/>
    </row>
    <row r="83" spans="1:22" s="98" customFormat="1" ht="13.5" customHeight="1" x14ac:dyDescent="0.25">
      <c r="A83" s="112" t="s">
        <v>44</v>
      </c>
      <c r="B83" s="203" t="s">
        <v>66</v>
      </c>
      <c r="C83" s="204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204"/>
      <c r="Q83" s="204"/>
      <c r="R83" s="204"/>
      <c r="S83" s="204"/>
      <c r="T83" s="205"/>
      <c r="U83" s="97"/>
      <c r="V83" s="97"/>
    </row>
    <row r="84" spans="1:22" s="98" customFormat="1" ht="16.5" customHeight="1" x14ac:dyDescent="0.25">
      <c r="A84" s="203" t="s">
        <v>80</v>
      </c>
      <c r="B84" s="204"/>
      <c r="C84" s="108"/>
      <c r="D84" s="110">
        <v>0</v>
      </c>
      <c r="E84" s="108" t="s">
        <v>22</v>
      </c>
      <c r="F84" s="108" t="s">
        <v>22</v>
      </c>
      <c r="G84" s="108" t="s">
        <v>117</v>
      </c>
      <c r="H84" s="108" t="s">
        <v>117</v>
      </c>
      <c r="I84" s="108" t="s">
        <v>117</v>
      </c>
      <c r="J84" s="108" t="s">
        <v>117</v>
      </c>
      <c r="K84" s="110">
        <v>0</v>
      </c>
      <c r="L84" s="110">
        <v>0</v>
      </c>
      <c r="M84" s="110">
        <v>0</v>
      </c>
      <c r="N84" s="122" t="s">
        <v>117</v>
      </c>
      <c r="O84" s="122" t="s">
        <v>117</v>
      </c>
      <c r="P84" s="122" t="s">
        <v>117</v>
      </c>
      <c r="Q84" s="122" t="s">
        <v>117</v>
      </c>
      <c r="R84" s="122" t="s">
        <v>117</v>
      </c>
      <c r="S84" s="122" t="s">
        <v>117</v>
      </c>
      <c r="T84" s="122" t="s">
        <v>117</v>
      </c>
      <c r="U84" s="97"/>
      <c r="V84" s="97"/>
    </row>
    <row r="85" spans="1:22" s="98" customFormat="1" ht="18" customHeight="1" x14ac:dyDescent="0.25">
      <c r="A85" s="203" t="s">
        <v>81</v>
      </c>
      <c r="B85" s="204"/>
      <c r="C85" s="108"/>
      <c r="D85" s="127">
        <f>D80+D82+D84</f>
        <v>23668.159999999996</v>
      </c>
      <c r="E85" s="110" t="str">
        <f>E80</f>
        <v>х </v>
      </c>
      <c r="F85" s="110" t="str">
        <f>F80</f>
        <v>х </v>
      </c>
      <c r="G85" s="108" t="s">
        <v>117</v>
      </c>
      <c r="H85" s="108" t="s">
        <v>117</v>
      </c>
      <c r="I85" s="119" t="str">
        <f>I80</f>
        <v>-</v>
      </c>
      <c r="J85" s="108" t="s">
        <v>117</v>
      </c>
      <c r="K85" s="110">
        <f>K80+K82+K84</f>
        <v>0</v>
      </c>
      <c r="L85" s="127">
        <f>L80+L82+L84</f>
        <v>23668.159999999996</v>
      </c>
      <c r="M85" s="127">
        <f>M80+M82+M84</f>
        <v>23668.159999999996</v>
      </c>
      <c r="N85" s="108" t="s">
        <v>117</v>
      </c>
      <c r="O85" s="108" t="s">
        <v>117</v>
      </c>
      <c r="P85" s="108" t="s">
        <v>117</v>
      </c>
      <c r="Q85" s="108" t="s">
        <v>117</v>
      </c>
      <c r="R85" s="108" t="s">
        <v>117</v>
      </c>
      <c r="S85" s="108" t="s">
        <v>117</v>
      </c>
      <c r="T85" s="108" t="s">
        <v>117</v>
      </c>
      <c r="U85" s="97"/>
      <c r="V85" s="97"/>
    </row>
    <row r="86" spans="1:22" s="98" customFormat="1" ht="14.25" customHeight="1" x14ac:dyDescent="0.25">
      <c r="A86" s="197" t="s">
        <v>123</v>
      </c>
      <c r="B86" s="198"/>
      <c r="C86" s="122"/>
      <c r="D86" s="170">
        <f>D85</f>
        <v>23668.159999999996</v>
      </c>
      <c r="E86" s="170">
        <v>11711.98</v>
      </c>
      <c r="F86" s="123">
        <v>0</v>
      </c>
      <c r="G86" s="123">
        <v>0</v>
      </c>
      <c r="H86" s="123">
        <v>0</v>
      </c>
      <c r="I86" s="170">
        <f>D86-E86</f>
        <v>11956.179999999997</v>
      </c>
      <c r="J86" s="123">
        <v>0</v>
      </c>
      <c r="K86" s="123">
        <f>K85</f>
        <v>0</v>
      </c>
      <c r="L86" s="170">
        <f>L85</f>
        <v>23668.159999999996</v>
      </c>
      <c r="M86" s="170">
        <f>M85</f>
        <v>23668.159999999996</v>
      </c>
      <c r="N86" s="108" t="s">
        <v>117</v>
      </c>
      <c r="O86" s="108" t="s">
        <v>117</v>
      </c>
      <c r="P86" s="108" t="s">
        <v>117</v>
      </c>
      <c r="Q86" s="108" t="s">
        <v>117</v>
      </c>
      <c r="R86" s="108" t="s">
        <v>117</v>
      </c>
      <c r="S86" s="108" t="s">
        <v>117</v>
      </c>
      <c r="T86" s="108" t="s">
        <v>117</v>
      </c>
      <c r="U86" s="97"/>
      <c r="V86" s="97"/>
    </row>
    <row r="87" spans="1:22" s="98" customFormat="1" ht="14.25" customHeight="1" x14ac:dyDescent="0.25">
      <c r="A87" s="100" t="s">
        <v>92</v>
      </c>
      <c r="B87" s="222" t="s">
        <v>18</v>
      </c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4"/>
      <c r="U87" s="97"/>
      <c r="V87" s="97"/>
    </row>
    <row r="88" spans="1:22" s="98" customFormat="1" ht="14.25" customHeight="1" x14ac:dyDescent="0.25">
      <c r="A88" s="103" t="s">
        <v>19</v>
      </c>
      <c r="B88" s="206" t="s">
        <v>192</v>
      </c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8"/>
      <c r="U88" s="97"/>
      <c r="V88" s="97"/>
    </row>
    <row r="89" spans="1:22" s="98" customFormat="1" ht="14.25" customHeight="1" x14ac:dyDescent="0.25">
      <c r="A89" s="104" t="s">
        <v>20</v>
      </c>
      <c r="B89" s="200" t="s">
        <v>64</v>
      </c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2"/>
      <c r="U89" s="97"/>
      <c r="V89" s="97"/>
    </row>
    <row r="90" spans="1:22" s="98" customFormat="1" ht="15.75" x14ac:dyDescent="0.25">
      <c r="A90" s="203" t="s">
        <v>88</v>
      </c>
      <c r="B90" s="204"/>
      <c r="C90" s="108"/>
      <c r="D90" s="110">
        <v>0</v>
      </c>
      <c r="E90" s="107" t="s">
        <v>22</v>
      </c>
      <c r="F90" s="107" t="s">
        <v>22</v>
      </c>
      <c r="G90" s="112" t="s">
        <v>117</v>
      </c>
      <c r="H90" s="112" t="s">
        <v>117</v>
      </c>
      <c r="I90" s="112" t="s">
        <v>117</v>
      </c>
      <c r="J90" s="112" t="s">
        <v>117</v>
      </c>
      <c r="K90" s="110">
        <v>0</v>
      </c>
      <c r="L90" s="110">
        <v>0</v>
      </c>
      <c r="M90" s="110">
        <v>0</v>
      </c>
      <c r="N90" s="112" t="s">
        <v>117</v>
      </c>
      <c r="O90" s="112" t="s">
        <v>117</v>
      </c>
      <c r="P90" s="112" t="s">
        <v>117</v>
      </c>
      <c r="Q90" s="112" t="s">
        <v>117</v>
      </c>
      <c r="R90" s="112" t="s">
        <v>117</v>
      </c>
      <c r="S90" s="112" t="s">
        <v>117</v>
      </c>
      <c r="T90" s="112" t="s">
        <v>117</v>
      </c>
      <c r="U90" s="97"/>
      <c r="V90" s="97"/>
    </row>
    <row r="91" spans="1:22" s="98" customFormat="1" ht="15.75" x14ac:dyDescent="0.25">
      <c r="A91" s="108" t="s">
        <v>45</v>
      </c>
      <c r="B91" s="236" t="s">
        <v>150</v>
      </c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97"/>
      <c r="V91" s="97"/>
    </row>
    <row r="92" spans="1:22" s="98" customFormat="1" ht="78.75" x14ac:dyDescent="0.25">
      <c r="A92" s="111" t="s">
        <v>203</v>
      </c>
      <c r="B92" s="125" t="s">
        <v>301</v>
      </c>
      <c r="C92" s="111" t="s">
        <v>178</v>
      </c>
      <c r="D92" s="149">
        <v>48.2</v>
      </c>
      <c r="E92" s="107" t="s">
        <v>22</v>
      </c>
      <c r="F92" s="107" t="s">
        <v>22</v>
      </c>
      <c r="G92" s="107" t="s">
        <v>22</v>
      </c>
      <c r="H92" s="107" t="s">
        <v>22</v>
      </c>
      <c r="I92" s="107" t="s">
        <v>22</v>
      </c>
      <c r="J92" s="107" t="s">
        <v>22</v>
      </c>
      <c r="K92" s="149">
        <f>D92</f>
        <v>48.2</v>
      </c>
      <c r="L92" s="149">
        <v>0</v>
      </c>
      <c r="M92" s="149">
        <f>D92</f>
        <v>48.2</v>
      </c>
      <c r="N92" s="112" t="s">
        <v>117</v>
      </c>
      <c r="O92" s="112" t="s">
        <v>117</v>
      </c>
      <c r="P92" s="112" t="s">
        <v>117</v>
      </c>
      <c r="Q92" s="112" t="s">
        <v>117</v>
      </c>
      <c r="R92" s="112" t="s">
        <v>117</v>
      </c>
      <c r="S92" s="112" t="s">
        <v>117</v>
      </c>
      <c r="T92" s="112" t="s">
        <v>117</v>
      </c>
      <c r="U92" s="97"/>
      <c r="V92" s="97"/>
    </row>
    <row r="93" spans="1:22" s="98" customFormat="1" ht="78.75" x14ac:dyDescent="0.25">
      <c r="A93" s="111" t="s">
        <v>204</v>
      </c>
      <c r="B93" s="125" t="s">
        <v>302</v>
      </c>
      <c r="C93" s="111" t="s">
        <v>178</v>
      </c>
      <c r="D93" s="126">
        <v>48.11</v>
      </c>
      <c r="E93" s="107" t="s">
        <v>22</v>
      </c>
      <c r="F93" s="107" t="s">
        <v>22</v>
      </c>
      <c r="G93" s="107" t="s">
        <v>22</v>
      </c>
      <c r="H93" s="107" t="s">
        <v>22</v>
      </c>
      <c r="I93" s="107" t="s">
        <v>22</v>
      </c>
      <c r="J93" s="107" t="s">
        <v>22</v>
      </c>
      <c r="K93" s="149">
        <f t="shared" ref="K93:K106" si="13">D93</f>
        <v>48.11</v>
      </c>
      <c r="L93" s="149">
        <v>0</v>
      </c>
      <c r="M93" s="149">
        <f t="shared" ref="M93:M106" si="14">D93</f>
        <v>48.11</v>
      </c>
      <c r="N93" s="112" t="s">
        <v>117</v>
      </c>
      <c r="O93" s="112" t="s">
        <v>117</v>
      </c>
      <c r="P93" s="112" t="s">
        <v>117</v>
      </c>
      <c r="Q93" s="112" t="s">
        <v>117</v>
      </c>
      <c r="R93" s="112" t="s">
        <v>117</v>
      </c>
      <c r="S93" s="112" t="s">
        <v>117</v>
      </c>
      <c r="T93" s="112" t="s">
        <v>117</v>
      </c>
      <c r="U93" s="97"/>
      <c r="V93" s="97"/>
    </row>
    <row r="94" spans="1:22" s="98" customFormat="1" ht="78.75" x14ac:dyDescent="0.25">
      <c r="A94" s="111" t="s">
        <v>205</v>
      </c>
      <c r="B94" s="125" t="s">
        <v>303</v>
      </c>
      <c r="C94" s="111" t="s">
        <v>178</v>
      </c>
      <c r="D94" s="126">
        <v>48.13</v>
      </c>
      <c r="E94" s="107" t="s">
        <v>22</v>
      </c>
      <c r="F94" s="107" t="s">
        <v>22</v>
      </c>
      <c r="G94" s="107" t="s">
        <v>22</v>
      </c>
      <c r="H94" s="107" t="s">
        <v>22</v>
      </c>
      <c r="I94" s="107" t="s">
        <v>22</v>
      </c>
      <c r="J94" s="107" t="s">
        <v>22</v>
      </c>
      <c r="K94" s="149">
        <f t="shared" si="13"/>
        <v>48.13</v>
      </c>
      <c r="L94" s="149">
        <v>0</v>
      </c>
      <c r="M94" s="149">
        <f t="shared" si="14"/>
        <v>48.13</v>
      </c>
      <c r="N94" s="112" t="s">
        <v>117</v>
      </c>
      <c r="O94" s="112" t="s">
        <v>117</v>
      </c>
      <c r="P94" s="112" t="s">
        <v>117</v>
      </c>
      <c r="Q94" s="112" t="s">
        <v>117</v>
      </c>
      <c r="R94" s="112" t="s">
        <v>117</v>
      </c>
      <c r="S94" s="112" t="s">
        <v>117</v>
      </c>
      <c r="T94" s="112" t="s">
        <v>117</v>
      </c>
      <c r="U94" s="97"/>
      <c r="V94" s="97"/>
    </row>
    <row r="95" spans="1:22" s="98" customFormat="1" ht="78.75" x14ac:dyDescent="0.25">
      <c r="A95" s="111" t="s">
        <v>206</v>
      </c>
      <c r="B95" s="125" t="s">
        <v>304</v>
      </c>
      <c r="C95" s="111" t="s">
        <v>178</v>
      </c>
      <c r="D95" s="126">
        <v>48.14</v>
      </c>
      <c r="E95" s="107" t="s">
        <v>22</v>
      </c>
      <c r="F95" s="107" t="s">
        <v>22</v>
      </c>
      <c r="G95" s="107" t="s">
        <v>22</v>
      </c>
      <c r="H95" s="107" t="s">
        <v>22</v>
      </c>
      <c r="I95" s="107" t="s">
        <v>22</v>
      </c>
      <c r="J95" s="107" t="s">
        <v>22</v>
      </c>
      <c r="K95" s="149">
        <f t="shared" si="13"/>
        <v>48.14</v>
      </c>
      <c r="L95" s="149">
        <v>0</v>
      </c>
      <c r="M95" s="149">
        <f t="shared" si="14"/>
        <v>48.14</v>
      </c>
      <c r="N95" s="112" t="s">
        <v>117</v>
      </c>
      <c r="O95" s="112" t="s">
        <v>117</v>
      </c>
      <c r="P95" s="112" t="s">
        <v>117</v>
      </c>
      <c r="Q95" s="112" t="s">
        <v>117</v>
      </c>
      <c r="R95" s="112" t="s">
        <v>117</v>
      </c>
      <c r="S95" s="112" t="s">
        <v>117</v>
      </c>
      <c r="T95" s="112" t="s">
        <v>117</v>
      </c>
      <c r="U95" s="97"/>
      <c r="V95" s="97"/>
    </row>
    <row r="96" spans="1:22" s="98" customFormat="1" ht="94.5" x14ac:dyDescent="0.25">
      <c r="A96" s="111" t="s">
        <v>207</v>
      </c>
      <c r="B96" s="125" t="s">
        <v>305</v>
      </c>
      <c r="C96" s="111" t="s">
        <v>178</v>
      </c>
      <c r="D96" s="126">
        <v>48.16</v>
      </c>
      <c r="E96" s="107" t="s">
        <v>22</v>
      </c>
      <c r="F96" s="107" t="s">
        <v>22</v>
      </c>
      <c r="G96" s="107" t="s">
        <v>22</v>
      </c>
      <c r="H96" s="107" t="s">
        <v>22</v>
      </c>
      <c r="I96" s="107" t="s">
        <v>22</v>
      </c>
      <c r="J96" s="107" t="s">
        <v>22</v>
      </c>
      <c r="K96" s="149">
        <f t="shared" si="13"/>
        <v>48.16</v>
      </c>
      <c r="L96" s="149">
        <v>0</v>
      </c>
      <c r="M96" s="149">
        <f t="shared" si="14"/>
        <v>48.16</v>
      </c>
      <c r="N96" s="112" t="s">
        <v>117</v>
      </c>
      <c r="O96" s="112" t="s">
        <v>117</v>
      </c>
      <c r="P96" s="112" t="s">
        <v>117</v>
      </c>
      <c r="Q96" s="112" t="s">
        <v>117</v>
      </c>
      <c r="R96" s="112" t="s">
        <v>117</v>
      </c>
      <c r="S96" s="112" t="s">
        <v>117</v>
      </c>
      <c r="T96" s="112" t="s">
        <v>117</v>
      </c>
      <c r="U96" s="97"/>
      <c r="V96" s="97"/>
    </row>
    <row r="97" spans="1:22" s="98" customFormat="1" ht="78.75" x14ac:dyDescent="0.25">
      <c r="A97" s="111" t="s">
        <v>208</v>
      </c>
      <c r="B97" s="125" t="s">
        <v>306</v>
      </c>
      <c r="C97" s="111" t="s">
        <v>178</v>
      </c>
      <c r="D97" s="126">
        <v>48.19</v>
      </c>
      <c r="E97" s="107" t="s">
        <v>22</v>
      </c>
      <c r="F97" s="107" t="s">
        <v>22</v>
      </c>
      <c r="G97" s="107" t="s">
        <v>22</v>
      </c>
      <c r="H97" s="107" t="s">
        <v>22</v>
      </c>
      <c r="I97" s="107" t="s">
        <v>22</v>
      </c>
      <c r="J97" s="107" t="s">
        <v>22</v>
      </c>
      <c r="K97" s="149">
        <f t="shared" si="13"/>
        <v>48.19</v>
      </c>
      <c r="L97" s="149">
        <v>0</v>
      </c>
      <c r="M97" s="149">
        <f t="shared" si="14"/>
        <v>48.19</v>
      </c>
      <c r="N97" s="112" t="s">
        <v>117</v>
      </c>
      <c r="O97" s="112" t="s">
        <v>117</v>
      </c>
      <c r="P97" s="112" t="s">
        <v>117</v>
      </c>
      <c r="Q97" s="112" t="s">
        <v>117</v>
      </c>
      <c r="R97" s="112" t="s">
        <v>117</v>
      </c>
      <c r="S97" s="112" t="s">
        <v>117</v>
      </c>
      <c r="T97" s="112" t="s">
        <v>117</v>
      </c>
      <c r="U97" s="97"/>
      <c r="V97" s="97"/>
    </row>
    <row r="98" spans="1:22" s="98" customFormat="1" ht="78.75" x14ac:dyDescent="0.25">
      <c r="A98" s="111" t="s">
        <v>209</v>
      </c>
      <c r="B98" s="125" t="s">
        <v>307</v>
      </c>
      <c r="C98" s="111" t="s">
        <v>178</v>
      </c>
      <c r="D98" s="126">
        <v>48.18</v>
      </c>
      <c r="E98" s="107" t="s">
        <v>22</v>
      </c>
      <c r="F98" s="107" t="s">
        <v>22</v>
      </c>
      <c r="G98" s="107" t="s">
        <v>22</v>
      </c>
      <c r="H98" s="107" t="s">
        <v>22</v>
      </c>
      <c r="I98" s="107" t="s">
        <v>22</v>
      </c>
      <c r="J98" s="107" t="s">
        <v>22</v>
      </c>
      <c r="K98" s="149">
        <f t="shared" si="13"/>
        <v>48.18</v>
      </c>
      <c r="L98" s="149">
        <v>0</v>
      </c>
      <c r="M98" s="149">
        <f t="shared" si="14"/>
        <v>48.18</v>
      </c>
      <c r="N98" s="112" t="s">
        <v>117</v>
      </c>
      <c r="O98" s="112" t="s">
        <v>117</v>
      </c>
      <c r="P98" s="112" t="s">
        <v>117</v>
      </c>
      <c r="Q98" s="112" t="s">
        <v>117</v>
      </c>
      <c r="R98" s="112" t="s">
        <v>117</v>
      </c>
      <c r="S98" s="112" t="s">
        <v>117</v>
      </c>
      <c r="T98" s="112" t="s">
        <v>117</v>
      </c>
      <c r="U98" s="97"/>
      <c r="V98" s="97"/>
    </row>
    <row r="99" spans="1:22" s="98" customFormat="1" ht="78.75" x14ac:dyDescent="0.25">
      <c r="A99" s="111" t="s">
        <v>210</v>
      </c>
      <c r="B99" s="125" t="s">
        <v>308</v>
      </c>
      <c r="C99" s="111" t="s">
        <v>178</v>
      </c>
      <c r="D99" s="149">
        <v>48.2</v>
      </c>
      <c r="E99" s="107" t="s">
        <v>22</v>
      </c>
      <c r="F99" s="107" t="s">
        <v>22</v>
      </c>
      <c r="G99" s="107" t="s">
        <v>22</v>
      </c>
      <c r="H99" s="107" t="s">
        <v>22</v>
      </c>
      <c r="I99" s="107" t="s">
        <v>22</v>
      </c>
      <c r="J99" s="107" t="s">
        <v>22</v>
      </c>
      <c r="K99" s="149">
        <f t="shared" si="13"/>
        <v>48.2</v>
      </c>
      <c r="L99" s="149">
        <v>0</v>
      </c>
      <c r="M99" s="149">
        <f t="shared" si="14"/>
        <v>48.2</v>
      </c>
      <c r="N99" s="112" t="s">
        <v>117</v>
      </c>
      <c r="O99" s="112" t="s">
        <v>117</v>
      </c>
      <c r="P99" s="112" t="s">
        <v>117</v>
      </c>
      <c r="Q99" s="112" t="s">
        <v>117</v>
      </c>
      <c r="R99" s="112" t="s">
        <v>117</v>
      </c>
      <c r="S99" s="112" t="s">
        <v>117</v>
      </c>
      <c r="T99" s="112" t="s">
        <v>117</v>
      </c>
      <c r="U99" s="97"/>
      <c r="V99" s="97"/>
    </row>
    <row r="100" spans="1:22" s="98" customFormat="1" ht="78.75" x14ac:dyDescent="0.25">
      <c r="A100" s="111" t="s">
        <v>211</v>
      </c>
      <c r="B100" s="125" t="s">
        <v>309</v>
      </c>
      <c r="C100" s="111" t="s">
        <v>178</v>
      </c>
      <c r="D100" s="126">
        <v>48.16</v>
      </c>
      <c r="E100" s="107" t="s">
        <v>22</v>
      </c>
      <c r="F100" s="107" t="s">
        <v>22</v>
      </c>
      <c r="G100" s="107" t="s">
        <v>22</v>
      </c>
      <c r="H100" s="107" t="s">
        <v>22</v>
      </c>
      <c r="I100" s="107" t="s">
        <v>22</v>
      </c>
      <c r="J100" s="107" t="s">
        <v>22</v>
      </c>
      <c r="K100" s="149">
        <f t="shared" si="13"/>
        <v>48.16</v>
      </c>
      <c r="L100" s="149">
        <v>0</v>
      </c>
      <c r="M100" s="149">
        <f t="shared" si="14"/>
        <v>48.16</v>
      </c>
      <c r="N100" s="112" t="s">
        <v>117</v>
      </c>
      <c r="O100" s="112" t="s">
        <v>117</v>
      </c>
      <c r="P100" s="112" t="s">
        <v>117</v>
      </c>
      <c r="Q100" s="112" t="s">
        <v>117</v>
      </c>
      <c r="R100" s="112" t="s">
        <v>117</v>
      </c>
      <c r="S100" s="112" t="s">
        <v>117</v>
      </c>
      <c r="T100" s="112" t="s">
        <v>117</v>
      </c>
      <c r="U100" s="97"/>
      <c r="V100" s="97"/>
    </row>
    <row r="101" spans="1:22" s="98" customFormat="1" ht="78.75" x14ac:dyDescent="0.25">
      <c r="A101" s="111" t="s">
        <v>212</v>
      </c>
      <c r="B101" s="125" t="s">
        <v>217</v>
      </c>
      <c r="C101" s="111" t="s">
        <v>178</v>
      </c>
      <c r="D101" s="126">
        <v>48.15</v>
      </c>
      <c r="E101" s="107" t="s">
        <v>22</v>
      </c>
      <c r="F101" s="107" t="s">
        <v>22</v>
      </c>
      <c r="G101" s="107" t="s">
        <v>22</v>
      </c>
      <c r="H101" s="107" t="s">
        <v>22</v>
      </c>
      <c r="I101" s="107" t="s">
        <v>22</v>
      </c>
      <c r="J101" s="107" t="s">
        <v>22</v>
      </c>
      <c r="K101" s="149">
        <f t="shared" si="13"/>
        <v>48.15</v>
      </c>
      <c r="L101" s="149">
        <v>0</v>
      </c>
      <c r="M101" s="149">
        <f t="shared" si="14"/>
        <v>48.15</v>
      </c>
      <c r="N101" s="112" t="s">
        <v>117</v>
      </c>
      <c r="O101" s="112" t="s">
        <v>117</v>
      </c>
      <c r="P101" s="112" t="s">
        <v>117</v>
      </c>
      <c r="Q101" s="112" t="s">
        <v>117</v>
      </c>
      <c r="R101" s="112" t="s">
        <v>117</v>
      </c>
      <c r="S101" s="112" t="s">
        <v>117</v>
      </c>
      <c r="T101" s="112" t="s">
        <v>117</v>
      </c>
      <c r="U101" s="97"/>
      <c r="V101" s="97"/>
    </row>
    <row r="102" spans="1:22" s="98" customFormat="1" ht="78.75" x14ac:dyDescent="0.25">
      <c r="A102" s="111" t="s">
        <v>213</v>
      </c>
      <c r="B102" s="125" t="s">
        <v>218</v>
      </c>
      <c r="C102" s="111" t="s">
        <v>178</v>
      </c>
      <c r="D102" s="126">
        <v>48.11</v>
      </c>
      <c r="E102" s="107" t="s">
        <v>22</v>
      </c>
      <c r="F102" s="107" t="s">
        <v>22</v>
      </c>
      <c r="G102" s="107" t="s">
        <v>22</v>
      </c>
      <c r="H102" s="107" t="s">
        <v>22</v>
      </c>
      <c r="I102" s="107" t="s">
        <v>22</v>
      </c>
      <c r="J102" s="107" t="s">
        <v>22</v>
      </c>
      <c r="K102" s="149">
        <f t="shared" si="13"/>
        <v>48.11</v>
      </c>
      <c r="L102" s="149">
        <v>0</v>
      </c>
      <c r="M102" s="149">
        <f t="shared" si="14"/>
        <v>48.11</v>
      </c>
      <c r="N102" s="112" t="s">
        <v>117</v>
      </c>
      <c r="O102" s="112" t="s">
        <v>117</v>
      </c>
      <c r="P102" s="112" t="s">
        <v>117</v>
      </c>
      <c r="Q102" s="112" t="s">
        <v>117</v>
      </c>
      <c r="R102" s="112" t="s">
        <v>117</v>
      </c>
      <c r="S102" s="112" t="s">
        <v>117</v>
      </c>
      <c r="T102" s="112" t="s">
        <v>117</v>
      </c>
      <c r="U102" s="97"/>
      <c r="V102" s="97"/>
    </row>
    <row r="103" spans="1:22" s="98" customFormat="1" ht="78.75" x14ac:dyDescent="0.25">
      <c r="A103" s="111" t="s">
        <v>214</v>
      </c>
      <c r="B103" s="125" t="s">
        <v>312</v>
      </c>
      <c r="C103" s="111" t="s">
        <v>178</v>
      </c>
      <c r="D103" s="126">
        <v>48.09</v>
      </c>
      <c r="E103" s="107" t="s">
        <v>22</v>
      </c>
      <c r="F103" s="107" t="s">
        <v>22</v>
      </c>
      <c r="G103" s="107" t="s">
        <v>22</v>
      </c>
      <c r="H103" s="107" t="s">
        <v>22</v>
      </c>
      <c r="I103" s="107" t="s">
        <v>22</v>
      </c>
      <c r="J103" s="107" t="s">
        <v>22</v>
      </c>
      <c r="K103" s="149">
        <f t="shared" si="13"/>
        <v>48.09</v>
      </c>
      <c r="L103" s="149">
        <v>0</v>
      </c>
      <c r="M103" s="149">
        <f t="shared" si="14"/>
        <v>48.09</v>
      </c>
      <c r="N103" s="112" t="s">
        <v>117</v>
      </c>
      <c r="O103" s="112" t="s">
        <v>117</v>
      </c>
      <c r="P103" s="112" t="s">
        <v>117</v>
      </c>
      <c r="Q103" s="112" t="s">
        <v>117</v>
      </c>
      <c r="R103" s="112" t="s">
        <v>117</v>
      </c>
      <c r="S103" s="112" t="s">
        <v>117</v>
      </c>
      <c r="T103" s="112" t="s">
        <v>117</v>
      </c>
      <c r="U103" s="97"/>
      <c r="V103" s="97"/>
    </row>
    <row r="104" spans="1:22" s="98" customFormat="1" ht="78.75" x14ac:dyDescent="0.25">
      <c r="A104" s="111" t="s">
        <v>215</v>
      </c>
      <c r="B104" s="125" t="s">
        <v>311</v>
      </c>
      <c r="C104" s="111" t="s">
        <v>178</v>
      </c>
      <c r="D104" s="126">
        <v>54.12</v>
      </c>
      <c r="E104" s="107" t="s">
        <v>22</v>
      </c>
      <c r="F104" s="107" t="s">
        <v>22</v>
      </c>
      <c r="G104" s="107" t="s">
        <v>22</v>
      </c>
      <c r="H104" s="107" t="s">
        <v>22</v>
      </c>
      <c r="I104" s="107" t="s">
        <v>22</v>
      </c>
      <c r="J104" s="107" t="s">
        <v>22</v>
      </c>
      <c r="K104" s="149">
        <f t="shared" si="13"/>
        <v>54.12</v>
      </c>
      <c r="L104" s="149">
        <v>0</v>
      </c>
      <c r="M104" s="149">
        <f t="shared" si="14"/>
        <v>54.12</v>
      </c>
      <c r="N104" s="112" t="s">
        <v>117</v>
      </c>
      <c r="O104" s="112" t="s">
        <v>117</v>
      </c>
      <c r="P104" s="112" t="s">
        <v>117</v>
      </c>
      <c r="Q104" s="112" t="s">
        <v>117</v>
      </c>
      <c r="R104" s="112" t="s">
        <v>117</v>
      </c>
      <c r="S104" s="112" t="s">
        <v>117</v>
      </c>
      <c r="T104" s="112" t="s">
        <v>117</v>
      </c>
      <c r="U104" s="97"/>
      <c r="V104" s="97"/>
    </row>
    <row r="105" spans="1:22" s="98" customFormat="1" ht="78.75" x14ac:dyDescent="0.25">
      <c r="A105" s="111" t="s">
        <v>216</v>
      </c>
      <c r="B105" s="125" t="s">
        <v>219</v>
      </c>
      <c r="C105" s="111" t="s">
        <v>178</v>
      </c>
      <c r="D105" s="126">
        <v>48.13</v>
      </c>
      <c r="E105" s="107" t="s">
        <v>22</v>
      </c>
      <c r="F105" s="107" t="s">
        <v>22</v>
      </c>
      <c r="G105" s="107" t="s">
        <v>22</v>
      </c>
      <c r="H105" s="107" t="s">
        <v>22</v>
      </c>
      <c r="I105" s="107" t="s">
        <v>22</v>
      </c>
      <c r="J105" s="107" t="s">
        <v>22</v>
      </c>
      <c r="K105" s="149">
        <f t="shared" si="13"/>
        <v>48.13</v>
      </c>
      <c r="L105" s="149">
        <v>0</v>
      </c>
      <c r="M105" s="149">
        <f t="shared" si="14"/>
        <v>48.13</v>
      </c>
      <c r="N105" s="112" t="s">
        <v>117</v>
      </c>
      <c r="O105" s="112" t="s">
        <v>117</v>
      </c>
      <c r="P105" s="112" t="s">
        <v>117</v>
      </c>
      <c r="Q105" s="112" t="s">
        <v>117</v>
      </c>
      <c r="R105" s="112" t="s">
        <v>117</v>
      </c>
      <c r="S105" s="112" t="s">
        <v>117</v>
      </c>
      <c r="T105" s="112" t="s">
        <v>117</v>
      </c>
      <c r="U105" s="97"/>
      <c r="V105" s="97"/>
    </row>
    <row r="106" spans="1:22" s="98" customFormat="1" ht="63" x14ac:dyDescent="0.25">
      <c r="A106" s="179" t="s">
        <v>250</v>
      </c>
      <c r="B106" s="174" t="s">
        <v>310</v>
      </c>
      <c r="C106" s="179" t="s">
        <v>178</v>
      </c>
      <c r="D106" s="180">
        <v>553.02</v>
      </c>
      <c r="E106" s="107" t="s">
        <v>22</v>
      </c>
      <c r="F106" s="107" t="s">
        <v>22</v>
      </c>
      <c r="G106" s="107" t="s">
        <v>22</v>
      </c>
      <c r="H106" s="107" t="s">
        <v>22</v>
      </c>
      <c r="I106" s="107" t="s">
        <v>22</v>
      </c>
      <c r="J106" s="107" t="s">
        <v>22</v>
      </c>
      <c r="K106" s="149">
        <f t="shared" si="13"/>
        <v>553.02</v>
      </c>
      <c r="L106" s="149">
        <v>0</v>
      </c>
      <c r="M106" s="149">
        <f t="shared" si="14"/>
        <v>553.02</v>
      </c>
      <c r="N106" s="112" t="s">
        <v>117</v>
      </c>
      <c r="O106" s="112" t="s">
        <v>117</v>
      </c>
      <c r="P106" s="112" t="s">
        <v>117</v>
      </c>
      <c r="Q106" s="112" t="s">
        <v>117</v>
      </c>
      <c r="R106" s="112" t="s">
        <v>117</v>
      </c>
      <c r="S106" s="112" t="s">
        <v>117</v>
      </c>
      <c r="T106" s="112" t="s">
        <v>117</v>
      </c>
      <c r="U106" s="97"/>
      <c r="V106" s="97"/>
    </row>
    <row r="107" spans="1:22" s="98" customFormat="1" ht="15.75" x14ac:dyDescent="0.25">
      <c r="A107" s="203" t="s">
        <v>89</v>
      </c>
      <c r="B107" s="204"/>
      <c r="C107" s="108"/>
      <c r="D107" s="127">
        <f>SUM(D92:D106)</f>
        <v>1233.0899999999999</v>
      </c>
      <c r="E107" s="108" t="s">
        <v>22</v>
      </c>
      <c r="F107" s="108" t="s">
        <v>22</v>
      </c>
      <c r="G107" s="112" t="s">
        <v>117</v>
      </c>
      <c r="H107" s="112" t="s">
        <v>117</v>
      </c>
      <c r="I107" s="112" t="s">
        <v>117</v>
      </c>
      <c r="J107" s="112" t="s">
        <v>117</v>
      </c>
      <c r="K107" s="127">
        <f>SUM(K92:K106)</f>
        <v>1233.0899999999999</v>
      </c>
      <c r="L107" s="110">
        <f>SUM(L92:L106)</f>
        <v>0</v>
      </c>
      <c r="M107" s="127">
        <f>SUM(M92:M106)</f>
        <v>1233.0899999999999</v>
      </c>
      <c r="N107" s="112" t="s">
        <v>117</v>
      </c>
      <c r="O107" s="112" t="s">
        <v>117</v>
      </c>
      <c r="P107" s="112" t="s">
        <v>117</v>
      </c>
      <c r="Q107" s="112" t="s">
        <v>117</v>
      </c>
      <c r="R107" s="112" t="s">
        <v>117</v>
      </c>
      <c r="S107" s="112" t="s">
        <v>117</v>
      </c>
      <c r="T107" s="112" t="s">
        <v>117</v>
      </c>
      <c r="U107" s="97"/>
      <c r="V107" s="97"/>
    </row>
    <row r="108" spans="1:22" s="98" customFormat="1" ht="15.75" x14ac:dyDescent="0.25">
      <c r="A108" s="112" t="s">
        <v>46</v>
      </c>
      <c r="B108" s="203" t="s">
        <v>66</v>
      </c>
      <c r="C108" s="204"/>
      <c r="D108" s="204"/>
      <c r="E108" s="204"/>
      <c r="F108" s="204"/>
      <c r="G108" s="204"/>
      <c r="H108" s="204"/>
      <c r="I108" s="204"/>
      <c r="J108" s="204"/>
      <c r="K108" s="204"/>
      <c r="L108" s="204"/>
      <c r="M108" s="204"/>
      <c r="N108" s="204"/>
      <c r="O108" s="204"/>
      <c r="P108" s="204"/>
      <c r="Q108" s="204"/>
      <c r="R108" s="204"/>
      <c r="S108" s="204"/>
      <c r="T108" s="205"/>
      <c r="U108" s="97"/>
      <c r="V108" s="97"/>
    </row>
    <row r="109" spans="1:22" s="98" customFormat="1" ht="15.75" x14ac:dyDescent="0.25">
      <c r="A109" s="203" t="s">
        <v>90</v>
      </c>
      <c r="B109" s="204"/>
      <c r="C109" s="108"/>
      <c r="D109" s="110">
        <v>0</v>
      </c>
      <c r="E109" s="108" t="s">
        <v>48</v>
      </c>
      <c r="F109" s="108" t="s">
        <v>48</v>
      </c>
      <c r="G109" s="108" t="s">
        <v>117</v>
      </c>
      <c r="H109" s="108" t="s">
        <v>117</v>
      </c>
      <c r="I109" s="108" t="s">
        <v>117</v>
      </c>
      <c r="J109" s="108" t="s">
        <v>117</v>
      </c>
      <c r="K109" s="110">
        <v>0</v>
      </c>
      <c r="L109" s="110">
        <v>0</v>
      </c>
      <c r="M109" s="110">
        <v>0</v>
      </c>
      <c r="N109" s="108" t="s">
        <v>117</v>
      </c>
      <c r="O109" s="108" t="s">
        <v>117</v>
      </c>
      <c r="P109" s="108" t="s">
        <v>117</v>
      </c>
      <c r="Q109" s="108" t="s">
        <v>117</v>
      </c>
      <c r="R109" s="108" t="s">
        <v>117</v>
      </c>
      <c r="S109" s="108" t="s">
        <v>117</v>
      </c>
      <c r="T109" s="108" t="s">
        <v>117</v>
      </c>
      <c r="U109" s="97"/>
      <c r="V109" s="97"/>
    </row>
    <row r="110" spans="1:22" s="98" customFormat="1" ht="15.75" x14ac:dyDescent="0.25">
      <c r="A110" s="203" t="s">
        <v>91</v>
      </c>
      <c r="B110" s="204"/>
      <c r="C110" s="108"/>
      <c r="D110" s="127">
        <f>D109+D107+D90</f>
        <v>1233.0899999999999</v>
      </c>
      <c r="E110" s="107" t="s">
        <v>22</v>
      </c>
      <c r="F110" s="107" t="s">
        <v>22</v>
      </c>
      <c r="G110" s="103" t="s">
        <v>117</v>
      </c>
      <c r="H110" s="103" t="s">
        <v>117</v>
      </c>
      <c r="I110" s="103" t="s">
        <v>117</v>
      </c>
      <c r="J110" s="103" t="s">
        <v>117</v>
      </c>
      <c r="K110" s="127">
        <f>K109+K107+K90</f>
        <v>1233.0899999999999</v>
      </c>
      <c r="L110" s="110">
        <f>L109+L107+L90</f>
        <v>0</v>
      </c>
      <c r="M110" s="127">
        <f>M109+M107+M90</f>
        <v>1233.0899999999999</v>
      </c>
      <c r="N110" s="108" t="s">
        <v>117</v>
      </c>
      <c r="O110" s="108" t="s">
        <v>117</v>
      </c>
      <c r="P110" s="108" t="s">
        <v>117</v>
      </c>
      <c r="Q110" s="108" t="s">
        <v>117</v>
      </c>
      <c r="R110" s="108" t="s">
        <v>117</v>
      </c>
      <c r="S110" s="108" t="s">
        <v>117</v>
      </c>
      <c r="T110" s="108" t="s">
        <v>117</v>
      </c>
      <c r="U110" s="97"/>
      <c r="V110" s="97"/>
    </row>
    <row r="111" spans="1:22" s="98" customFormat="1" ht="15.75" x14ac:dyDescent="0.25">
      <c r="A111" s="197" t="s">
        <v>104</v>
      </c>
      <c r="B111" s="198"/>
      <c r="C111" s="122"/>
      <c r="D111" s="170">
        <f>D110</f>
        <v>1233.0899999999999</v>
      </c>
      <c r="E111" s="123">
        <v>29.05</v>
      </c>
      <c r="F111" s="123">
        <f>D111-E111-I111</f>
        <v>651.02</v>
      </c>
      <c r="G111" s="123">
        <v>0</v>
      </c>
      <c r="H111" s="123">
        <v>0</v>
      </c>
      <c r="I111" s="123">
        <f>D106</f>
        <v>553.02</v>
      </c>
      <c r="J111" s="123">
        <v>0</v>
      </c>
      <c r="K111" s="170">
        <f t="shared" ref="K111:M111" si="15">K110</f>
        <v>1233.0899999999999</v>
      </c>
      <c r="L111" s="123">
        <f t="shared" si="15"/>
        <v>0</v>
      </c>
      <c r="M111" s="170">
        <f t="shared" si="15"/>
        <v>1233.0899999999999</v>
      </c>
      <c r="N111" s="112" t="s">
        <v>117</v>
      </c>
      <c r="O111" s="108" t="s">
        <v>117</v>
      </c>
      <c r="P111" s="108" t="s">
        <v>117</v>
      </c>
      <c r="Q111" s="108" t="s">
        <v>117</v>
      </c>
      <c r="R111" s="108" t="s">
        <v>117</v>
      </c>
      <c r="S111" s="108" t="s">
        <v>117</v>
      </c>
      <c r="T111" s="108" t="s">
        <v>117</v>
      </c>
      <c r="U111" s="97"/>
      <c r="V111" s="97"/>
    </row>
    <row r="112" spans="1:22" s="98" customFormat="1" ht="15.75" x14ac:dyDescent="0.25">
      <c r="A112" s="100" t="s">
        <v>145</v>
      </c>
      <c r="B112" s="222" t="s">
        <v>144</v>
      </c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4"/>
      <c r="U112" s="97"/>
      <c r="V112" s="97"/>
    </row>
    <row r="113" spans="1:22" s="98" customFormat="1" ht="15.75" x14ac:dyDescent="0.25">
      <c r="A113" s="103" t="s">
        <v>149</v>
      </c>
      <c r="B113" s="206" t="s">
        <v>192</v>
      </c>
      <c r="C113" s="207"/>
      <c r="D113" s="207"/>
      <c r="E113" s="207"/>
      <c r="F113" s="207"/>
      <c r="G113" s="207"/>
      <c r="H113" s="207"/>
      <c r="I113" s="207"/>
      <c r="J113" s="207"/>
      <c r="K113" s="207"/>
      <c r="L113" s="207"/>
      <c r="M113" s="207"/>
      <c r="N113" s="207"/>
      <c r="O113" s="207"/>
      <c r="P113" s="207"/>
      <c r="Q113" s="207"/>
      <c r="R113" s="207"/>
      <c r="S113" s="207"/>
      <c r="T113" s="208"/>
      <c r="U113" s="97"/>
      <c r="V113" s="97"/>
    </row>
    <row r="114" spans="1:22" s="98" customFormat="1" ht="15.75" x14ac:dyDescent="0.25">
      <c r="A114" s="104" t="s">
        <v>146</v>
      </c>
      <c r="B114" s="200" t="s">
        <v>64</v>
      </c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/>
      <c r="O114" s="201"/>
      <c r="P114" s="201"/>
      <c r="Q114" s="201"/>
      <c r="R114" s="201"/>
      <c r="S114" s="201"/>
      <c r="T114" s="202"/>
      <c r="U114" s="97"/>
      <c r="V114" s="97"/>
    </row>
    <row r="115" spans="1:22" s="98" customFormat="1" ht="15.75" x14ac:dyDescent="0.25">
      <c r="A115" s="203" t="s">
        <v>151</v>
      </c>
      <c r="B115" s="204"/>
      <c r="C115" s="108"/>
      <c r="D115" s="110">
        <v>0</v>
      </c>
      <c r="E115" s="107" t="s">
        <v>22</v>
      </c>
      <c r="F115" s="107" t="s">
        <v>22</v>
      </c>
      <c r="G115" s="112" t="s">
        <v>117</v>
      </c>
      <c r="H115" s="112" t="s">
        <v>117</v>
      </c>
      <c r="I115" s="112" t="s">
        <v>117</v>
      </c>
      <c r="J115" s="112" t="s">
        <v>117</v>
      </c>
      <c r="K115" s="112" t="s">
        <v>117</v>
      </c>
      <c r="L115" s="112" t="s">
        <v>117</v>
      </c>
      <c r="M115" s="112" t="s">
        <v>117</v>
      </c>
      <c r="N115" s="112" t="s">
        <v>117</v>
      </c>
      <c r="O115" s="112" t="s">
        <v>117</v>
      </c>
      <c r="P115" s="112" t="s">
        <v>117</v>
      </c>
      <c r="Q115" s="112" t="s">
        <v>117</v>
      </c>
      <c r="R115" s="112" t="s">
        <v>117</v>
      </c>
      <c r="S115" s="112" t="s">
        <v>117</v>
      </c>
      <c r="T115" s="112" t="s">
        <v>117</v>
      </c>
      <c r="U115" s="97"/>
      <c r="V115" s="97"/>
    </row>
    <row r="116" spans="1:22" s="98" customFormat="1" ht="12.75" customHeight="1" x14ac:dyDescent="0.25">
      <c r="A116" s="108" t="s">
        <v>147</v>
      </c>
      <c r="B116" s="200" t="s">
        <v>150</v>
      </c>
      <c r="C116" s="201"/>
      <c r="D116" s="201"/>
      <c r="E116" s="201"/>
      <c r="F116" s="201"/>
      <c r="G116" s="201"/>
      <c r="H116" s="201"/>
      <c r="I116" s="201"/>
      <c r="J116" s="201"/>
      <c r="K116" s="201"/>
      <c r="L116" s="201"/>
      <c r="M116" s="201"/>
      <c r="N116" s="201"/>
      <c r="O116" s="201"/>
      <c r="P116" s="201"/>
      <c r="Q116" s="201"/>
      <c r="R116" s="201"/>
      <c r="S116" s="201"/>
      <c r="T116" s="202"/>
      <c r="U116" s="97"/>
      <c r="V116" s="97"/>
    </row>
    <row r="117" spans="1:22" s="98" customFormat="1" ht="15" customHeight="1" x14ac:dyDescent="0.25">
      <c r="A117" s="203" t="s">
        <v>152</v>
      </c>
      <c r="B117" s="204"/>
      <c r="C117" s="108"/>
      <c r="D117" s="110">
        <v>0</v>
      </c>
      <c r="E117" s="108" t="s">
        <v>22</v>
      </c>
      <c r="F117" s="108" t="s">
        <v>22</v>
      </c>
      <c r="G117" s="112" t="s">
        <v>117</v>
      </c>
      <c r="H117" s="112" t="s">
        <v>117</v>
      </c>
      <c r="I117" s="112" t="s">
        <v>117</v>
      </c>
      <c r="J117" s="112" t="s">
        <v>117</v>
      </c>
      <c r="K117" s="112" t="s">
        <v>117</v>
      </c>
      <c r="L117" s="112" t="s">
        <v>117</v>
      </c>
      <c r="M117" s="112" t="s">
        <v>117</v>
      </c>
      <c r="N117" s="112" t="s">
        <v>117</v>
      </c>
      <c r="O117" s="112" t="s">
        <v>117</v>
      </c>
      <c r="P117" s="112" t="s">
        <v>117</v>
      </c>
      <c r="Q117" s="112" t="s">
        <v>117</v>
      </c>
      <c r="R117" s="112" t="s">
        <v>117</v>
      </c>
      <c r="S117" s="112" t="s">
        <v>117</v>
      </c>
      <c r="T117" s="112" t="s">
        <v>117</v>
      </c>
      <c r="U117" s="97"/>
      <c r="V117" s="97"/>
    </row>
    <row r="118" spans="1:22" s="98" customFormat="1" ht="12.75" customHeight="1" x14ac:dyDescent="0.25">
      <c r="A118" s="112" t="s">
        <v>148</v>
      </c>
      <c r="B118" s="203" t="s">
        <v>66</v>
      </c>
      <c r="C118" s="204"/>
      <c r="D118" s="204"/>
      <c r="E118" s="204"/>
      <c r="F118" s="204"/>
      <c r="G118" s="204"/>
      <c r="H118" s="204"/>
      <c r="I118" s="204"/>
      <c r="J118" s="204"/>
      <c r="K118" s="204"/>
      <c r="L118" s="204"/>
      <c r="M118" s="204"/>
      <c r="N118" s="204"/>
      <c r="O118" s="204"/>
      <c r="P118" s="204"/>
      <c r="Q118" s="204"/>
      <c r="R118" s="204"/>
      <c r="S118" s="204"/>
      <c r="T118" s="205"/>
      <c r="U118" s="97"/>
      <c r="V118" s="97"/>
    </row>
    <row r="119" spans="1:22" s="98" customFormat="1" ht="13.5" customHeight="1" x14ac:dyDescent="0.25">
      <c r="A119" s="203" t="s">
        <v>153</v>
      </c>
      <c r="B119" s="204"/>
      <c r="C119" s="108"/>
      <c r="D119" s="110">
        <v>0</v>
      </c>
      <c r="E119" s="108" t="s">
        <v>48</v>
      </c>
      <c r="F119" s="108" t="s">
        <v>48</v>
      </c>
      <c r="G119" s="108" t="s">
        <v>117</v>
      </c>
      <c r="H119" s="108" t="s">
        <v>117</v>
      </c>
      <c r="I119" s="108" t="s">
        <v>117</v>
      </c>
      <c r="J119" s="108" t="s">
        <v>117</v>
      </c>
      <c r="K119" s="108" t="s">
        <v>117</v>
      </c>
      <c r="L119" s="108" t="s">
        <v>117</v>
      </c>
      <c r="M119" s="108" t="s">
        <v>117</v>
      </c>
      <c r="N119" s="108" t="s">
        <v>117</v>
      </c>
      <c r="O119" s="108" t="s">
        <v>117</v>
      </c>
      <c r="P119" s="108" t="s">
        <v>117</v>
      </c>
      <c r="Q119" s="108" t="s">
        <v>117</v>
      </c>
      <c r="R119" s="108" t="s">
        <v>117</v>
      </c>
      <c r="S119" s="108" t="s">
        <v>117</v>
      </c>
      <c r="T119" s="108" t="s">
        <v>117</v>
      </c>
      <c r="U119" s="97"/>
      <c r="V119" s="97"/>
    </row>
    <row r="120" spans="1:22" s="98" customFormat="1" ht="14.25" customHeight="1" x14ac:dyDescent="0.25">
      <c r="A120" s="203" t="s">
        <v>154</v>
      </c>
      <c r="B120" s="204"/>
      <c r="C120" s="108"/>
      <c r="D120" s="110">
        <v>0</v>
      </c>
      <c r="E120" s="107" t="s">
        <v>22</v>
      </c>
      <c r="F120" s="107" t="s">
        <v>22</v>
      </c>
      <c r="G120" s="103" t="s">
        <v>117</v>
      </c>
      <c r="H120" s="103" t="s">
        <v>117</v>
      </c>
      <c r="I120" s="103" t="s">
        <v>117</v>
      </c>
      <c r="J120" s="103" t="s">
        <v>117</v>
      </c>
      <c r="K120" s="103" t="s">
        <v>117</v>
      </c>
      <c r="L120" s="103" t="s">
        <v>117</v>
      </c>
      <c r="M120" s="103" t="s">
        <v>117</v>
      </c>
      <c r="N120" s="108" t="s">
        <v>117</v>
      </c>
      <c r="O120" s="108" t="s">
        <v>117</v>
      </c>
      <c r="P120" s="108" t="s">
        <v>117</v>
      </c>
      <c r="Q120" s="108" t="s">
        <v>117</v>
      </c>
      <c r="R120" s="108" t="s">
        <v>117</v>
      </c>
      <c r="S120" s="108" t="s">
        <v>117</v>
      </c>
      <c r="T120" s="108" t="s">
        <v>117</v>
      </c>
      <c r="U120" s="97"/>
      <c r="V120" s="97"/>
    </row>
    <row r="121" spans="1:22" s="98" customFormat="1" ht="12.75" customHeight="1" x14ac:dyDescent="0.25">
      <c r="A121" s="197" t="s">
        <v>155</v>
      </c>
      <c r="B121" s="198"/>
      <c r="C121" s="122"/>
      <c r="D121" s="123">
        <v>0</v>
      </c>
      <c r="E121" s="123">
        <v>0</v>
      </c>
      <c r="F121" s="123">
        <v>0</v>
      </c>
      <c r="G121" s="123">
        <v>0</v>
      </c>
      <c r="H121" s="123">
        <v>0</v>
      </c>
      <c r="I121" s="123">
        <v>0</v>
      </c>
      <c r="J121" s="123">
        <v>0</v>
      </c>
      <c r="K121" s="123">
        <v>0</v>
      </c>
      <c r="L121" s="123">
        <v>0</v>
      </c>
      <c r="M121" s="123">
        <v>0</v>
      </c>
      <c r="N121" s="112" t="s">
        <v>117</v>
      </c>
      <c r="O121" s="108" t="s">
        <v>117</v>
      </c>
      <c r="P121" s="108" t="s">
        <v>117</v>
      </c>
      <c r="Q121" s="108" t="s">
        <v>117</v>
      </c>
      <c r="R121" s="108" t="s">
        <v>117</v>
      </c>
      <c r="S121" s="108" t="s">
        <v>117</v>
      </c>
      <c r="T121" s="108" t="s">
        <v>117</v>
      </c>
      <c r="U121" s="97"/>
      <c r="V121" s="97"/>
    </row>
    <row r="122" spans="1:22" s="98" customFormat="1" ht="14.25" customHeight="1" x14ac:dyDescent="0.25">
      <c r="A122" s="250" t="s">
        <v>32</v>
      </c>
      <c r="B122" s="251"/>
      <c r="C122" s="128"/>
      <c r="D122" s="170">
        <f t="shared" ref="D122:M122" si="16">D50+D72+D86+D111+D121</f>
        <v>77817.00999999998</v>
      </c>
      <c r="E122" s="170">
        <f t="shared" si="16"/>
        <v>26571.329999999998</v>
      </c>
      <c r="F122" s="170">
        <f t="shared" si="16"/>
        <v>651.02</v>
      </c>
      <c r="G122" s="170">
        <f t="shared" si="16"/>
        <v>0</v>
      </c>
      <c r="H122" s="170">
        <f t="shared" si="16"/>
        <v>0</v>
      </c>
      <c r="I122" s="170">
        <f t="shared" si="16"/>
        <v>50594.659999999996</v>
      </c>
      <c r="J122" s="170">
        <f t="shared" si="16"/>
        <v>0</v>
      </c>
      <c r="K122" s="170">
        <f t="shared" si="16"/>
        <v>13130.95</v>
      </c>
      <c r="L122" s="170">
        <f t="shared" si="16"/>
        <v>64686.06</v>
      </c>
      <c r="M122" s="170">
        <f t="shared" si="16"/>
        <v>77817.00999999998</v>
      </c>
      <c r="N122" s="129" t="s">
        <v>117</v>
      </c>
      <c r="O122" s="129" t="s">
        <v>117</v>
      </c>
      <c r="P122" s="129" t="s">
        <v>117</v>
      </c>
      <c r="Q122" s="129" t="s">
        <v>117</v>
      </c>
      <c r="R122" s="129" t="s">
        <v>117</v>
      </c>
      <c r="S122" s="129" t="s">
        <v>117</v>
      </c>
      <c r="T122" s="129" t="s">
        <v>117</v>
      </c>
      <c r="U122" s="97"/>
      <c r="V122" s="97"/>
    </row>
    <row r="123" spans="1:22" s="10" customFormat="1" ht="18" customHeight="1" x14ac:dyDescent="0.2">
      <c r="A123" s="249"/>
      <c r="B123" s="249"/>
      <c r="C123" s="249"/>
      <c r="D123" s="249"/>
      <c r="E123" s="249"/>
      <c r="F123" s="249"/>
      <c r="G123" s="249"/>
      <c r="H123" s="93"/>
      <c r="I123" s="93"/>
      <c r="J123" s="93"/>
      <c r="K123" s="93"/>
      <c r="L123" s="93"/>
      <c r="M123" s="19"/>
      <c r="N123" s="19"/>
      <c r="O123" s="93"/>
      <c r="P123" s="93"/>
      <c r="Q123" s="93"/>
      <c r="R123" s="93"/>
      <c r="S123" s="93"/>
      <c r="T123" s="93"/>
      <c r="U123" s="9"/>
      <c r="V123" s="9"/>
    </row>
    <row r="124" spans="1:22" s="10" customFormat="1" ht="14.25" customHeight="1" x14ac:dyDescent="0.2">
      <c r="A124" s="13"/>
      <c r="B124" s="94"/>
      <c r="C124" s="94"/>
      <c r="D124" s="13"/>
      <c r="E124" s="95"/>
      <c r="F124" s="13"/>
      <c r="G124" s="13"/>
      <c r="H124" s="93"/>
      <c r="I124" s="93"/>
      <c r="J124" s="93"/>
      <c r="K124" s="93"/>
      <c r="L124" s="93"/>
      <c r="M124" s="19"/>
      <c r="N124" s="19"/>
      <c r="O124" s="93"/>
      <c r="P124" s="93"/>
      <c r="Q124" s="93"/>
      <c r="R124" s="93"/>
      <c r="S124" s="96"/>
      <c r="T124" s="93"/>
      <c r="U124" s="9"/>
      <c r="V124" s="9"/>
    </row>
    <row r="125" spans="1:22" s="10" customFormat="1" ht="15.75" customHeight="1" x14ac:dyDescent="0.2">
      <c r="A125" s="13"/>
      <c r="B125" s="94"/>
      <c r="C125" s="94"/>
      <c r="D125" s="13"/>
      <c r="E125" s="13"/>
      <c r="F125" s="13"/>
      <c r="G125" s="13"/>
      <c r="H125" s="93"/>
      <c r="I125" s="93"/>
      <c r="J125" s="93"/>
      <c r="K125" s="93"/>
      <c r="L125" s="93"/>
      <c r="M125" s="55"/>
      <c r="N125" s="19"/>
      <c r="O125" s="93"/>
      <c r="P125" s="93"/>
      <c r="Q125" s="93"/>
      <c r="R125" s="93"/>
      <c r="S125" s="93"/>
      <c r="T125" s="93"/>
      <c r="U125" s="9"/>
      <c r="V125" s="9"/>
    </row>
    <row r="126" spans="1:22" s="10" customFormat="1" ht="17.25" customHeight="1" x14ac:dyDescent="0.2">
      <c r="A126" s="13"/>
      <c r="B126" s="94"/>
      <c r="C126" s="94"/>
      <c r="D126" s="13"/>
      <c r="E126" s="13"/>
      <c r="F126" s="13"/>
      <c r="G126" s="13"/>
      <c r="H126" s="93"/>
      <c r="I126" s="93"/>
      <c r="J126" s="93"/>
      <c r="K126" s="93"/>
      <c r="L126" s="93"/>
      <c r="M126" s="19"/>
      <c r="N126" s="19"/>
      <c r="O126" s="93"/>
      <c r="P126" s="93"/>
      <c r="Q126" s="93"/>
      <c r="R126" s="93"/>
      <c r="S126" s="93"/>
      <c r="T126" s="93"/>
      <c r="U126" s="9"/>
      <c r="V126" s="9"/>
    </row>
    <row r="127" spans="1:22" s="10" customFormat="1" ht="13.5" customHeight="1" x14ac:dyDescent="0.25">
      <c r="A127" s="252" t="s">
        <v>179</v>
      </c>
      <c r="B127" s="252"/>
      <c r="C127" s="172"/>
      <c r="D127" s="254" t="s">
        <v>112</v>
      </c>
      <c r="E127" s="254"/>
      <c r="F127" s="254"/>
      <c r="G127" s="252" t="s">
        <v>180</v>
      </c>
      <c r="H127" s="252"/>
      <c r="I127" s="252"/>
      <c r="J127" s="252"/>
      <c r="K127" s="252"/>
      <c r="L127" s="93"/>
      <c r="M127" s="93"/>
      <c r="N127" s="93"/>
      <c r="O127" s="93"/>
      <c r="P127" s="93"/>
      <c r="Q127" s="93"/>
      <c r="R127" s="93"/>
      <c r="S127" s="93"/>
      <c r="T127" s="93"/>
      <c r="U127" s="9"/>
      <c r="V127" s="9"/>
    </row>
    <row r="128" spans="1:22" s="10" customFormat="1" ht="15" customHeight="1" x14ac:dyDescent="0.2">
      <c r="A128" s="247" t="s">
        <v>93</v>
      </c>
      <c r="B128" s="247"/>
      <c r="C128" s="13"/>
      <c r="D128" s="248" t="s">
        <v>94</v>
      </c>
      <c r="E128" s="248"/>
      <c r="F128" s="248"/>
      <c r="G128" s="253" t="s">
        <v>188</v>
      </c>
      <c r="H128" s="253"/>
      <c r="I128" s="253"/>
      <c r="J128" s="253"/>
      <c r="K128" s="253"/>
      <c r="U128" s="9"/>
      <c r="V128" s="9"/>
    </row>
    <row r="129" spans="1:14" ht="18" customHeight="1" x14ac:dyDescent="0.2">
      <c r="A129" s="34"/>
      <c r="B129" s="34"/>
      <c r="C129" s="34"/>
      <c r="D129" s="34"/>
      <c r="E129" s="34"/>
      <c r="F129" s="34"/>
      <c r="G129" s="34"/>
      <c r="H129" s="34"/>
      <c r="I129" s="34"/>
      <c r="M129" s="63"/>
    </row>
    <row r="130" spans="1:14" ht="15" customHeight="1" x14ac:dyDescent="0.2">
      <c r="N130" s="64" t="s">
        <v>126</v>
      </c>
    </row>
    <row r="131" spans="1:14" ht="14.25" customHeight="1" x14ac:dyDescent="0.2"/>
    <row r="132" spans="1:14" ht="16.5" customHeight="1" x14ac:dyDescent="0.2"/>
    <row r="133" spans="1:14" ht="14.25" customHeight="1" x14ac:dyDescent="0.2"/>
    <row r="134" spans="1:14" ht="15.75" customHeight="1" x14ac:dyDescent="0.2"/>
    <row r="135" spans="1:14" ht="15.75" customHeight="1" x14ac:dyDescent="0.2"/>
    <row r="136" spans="1:14" ht="12.75" customHeight="1" x14ac:dyDescent="0.2"/>
    <row r="137" spans="1:14" ht="12.75" customHeight="1" x14ac:dyDescent="0.2"/>
    <row r="138" spans="1:14" ht="12.75" customHeight="1" x14ac:dyDescent="0.2"/>
    <row r="139" spans="1:14" ht="12.75" customHeight="1" x14ac:dyDescent="0.2"/>
    <row r="140" spans="1:14" ht="12.75" customHeight="1" x14ac:dyDescent="0.2"/>
    <row r="141" spans="1:14" ht="12.75" customHeight="1" x14ac:dyDescent="0.2"/>
    <row r="142" spans="1:14" ht="12.75" customHeight="1" x14ac:dyDescent="0.2"/>
    <row r="143" spans="1:14" ht="12.75" customHeight="1" x14ac:dyDescent="0.2"/>
    <row r="144" spans="1:14" ht="12.75" customHeight="1" x14ac:dyDescent="0.2"/>
    <row r="145" spans="21:22" ht="12.75" customHeight="1" x14ac:dyDescent="0.2"/>
    <row r="146" spans="21:22" ht="12.75" customHeight="1" x14ac:dyDescent="0.2"/>
    <row r="147" spans="21:22" ht="12.75" customHeight="1" x14ac:dyDescent="0.2"/>
    <row r="148" spans="21:22" ht="12.75" customHeight="1" x14ac:dyDescent="0.2"/>
    <row r="149" spans="21:22" ht="12.75" customHeight="1" x14ac:dyDescent="0.2"/>
    <row r="150" spans="21:22" ht="15.75" customHeight="1" x14ac:dyDescent="0.2"/>
    <row r="151" spans="21:22" ht="12.95" customHeight="1" x14ac:dyDescent="0.2"/>
    <row r="152" spans="21:22" ht="10.5" customHeight="1" x14ac:dyDescent="0.2"/>
    <row r="153" spans="21:22" ht="12.95" customHeight="1" x14ac:dyDescent="0.2"/>
    <row r="154" spans="21:22" ht="11.25" customHeight="1" x14ac:dyDescent="0.2"/>
    <row r="155" spans="21:22" ht="11.25" customHeight="1" x14ac:dyDescent="0.2"/>
    <row r="156" spans="21:22" ht="9.75" customHeight="1" x14ac:dyDescent="0.2">
      <c r="U156" s="26"/>
      <c r="V156" s="26"/>
    </row>
    <row r="157" spans="21:22" ht="23.25" customHeight="1" x14ac:dyDescent="0.2"/>
  </sheetData>
  <mergeCells count="95">
    <mergeCell ref="B112:T112"/>
    <mergeCell ref="B113:T113"/>
    <mergeCell ref="A107:B107"/>
    <mergeCell ref="B89:T89"/>
    <mergeCell ref="B87:T87"/>
    <mergeCell ref="A111:B111"/>
    <mergeCell ref="A90:B90"/>
    <mergeCell ref="B91:T91"/>
    <mergeCell ref="A109:B109"/>
    <mergeCell ref="A110:B110"/>
    <mergeCell ref="B88:T88"/>
    <mergeCell ref="B108:T108"/>
    <mergeCell ref="B114:T114"/>
    <mergeCell ref="A115:B115"/>
    <mergeCell ref="B116:T116"/>
    <mergeCell ref="A117:B117"/>
    <mergeCell ref="B118:T118"/>
    <mergeCell ref="A119:B119"/>
    <mergeCell ref="A120:B120"/>
    <mergeCell ref="A121:B121"/>
    <mergeCell ref="A128:B128"/>
    <mergeCell ref="D128:F128"/>
    <mergeCell ref="A123:G123"/>
    <mergeCell ref="A122:B122"/>
    <mergeCell ref="G127:K127"/>
    <mergeCell ref="G128:K128"/>
    <mergeCell ref="A127:B127"/>
    <mergeCell ref="D127:F127"/>
    <mergeCell ref="M2:O2"/>
    <mergeCell ref="E16:J16"/>
    <mergeCell ref="D15:J15"/>
    <mergeCell ref="K15:L15"/>
    <mergeCell ref="M15:O15"/>
    <mergeCell ref="K16:K18"/>
    <mergeCell ref="M16:M18"/>
    <mergeCell ref="A13:T13"/>
    <mergeCell ref="A15:A18"/>
    <mergeCell ref="B15:B18"/>
    <mergeCell ref="R15:R18"/>
    <mergeCell ref="A12:T12"/>
    <mergeCell ref="M3:Q3"/>
    <mergeCell ref="M4:Q4"/>
    <mergeCell ref="M6:S6"/>
    <mergeCell ref="M8:S8"/>
    <mergeCell ref="B52:T52"/>
    <mergeCell ref="B33:T33"/>
    <mergeCell ref="B31:T31"/>
    <mergeCell ref="A30:B30"/>
    <mergeCell ref="A48:B48"/>
    <mergeCell ref="A49:B49"/>
    <mergeCell ref="A85:B85"/>
    <mergeCell ref="B73:T73"/>
    <mergeCell ref="A72:B72"/>
    <mergeCell ref="B20:T20"/>
    <mergeCell ref="S15:S18"/>
    <mergeCell ref="T15:T18"/>
    <mergeCell ref="H17:I17"/>
    <mergeCell ref="L16:L18"/>
    <mergeCell ref="G17:G18"/>
    <mergeCell ref="N16:O17"/>
    <mergeCell ref="F17:F18"/>
    <mergeCell ref="P15:P18"/>
    <mergeCell ref="D16:D18"/>
    <mergeCell ref="Q15:Q18"/>
    <mergeCell ref="C15:C18"/>
    <mergeCell ref="B21:T21"/>
    <mergeCell ref="B22:T22"/>
    <mergeCell ref="J17:J18"/>
    <mergeCell ref="E17:E18"/>
    <mergeCell ref="A32:B32"/>
    <mergeCell ref="B51:T51"/>
    <mergeCell ref="B3:D3"/>
    <mergeCell ref="B7:D8"/>
    <mergeCell ref="A14:T14"/>
    <mergeCell ref="P7:Q7"/>
    <mergeCell ref="A11:T11"/>
    <mergeCell ref="D5:E5"/>
    <mergeCell ref="B6:E6"/>
    <mergeCell ref="M7:N7"/>
    <mergeCell ref="A86:B86"/>
    <mergeCell ref="A50:B50"/>
    <mergeCell ref="B53:T53"/>
    <mergeCell ref="A71:B71"/>
    <mergeCell ref="B66:T66"/>
    <mergeCell ref="B83:T83"/>
    <mergeCell ref="A84:B84"/>
    <mergeCell ref="A82:B82"/>
    <mergeCell ref="B81:T81"/>
    <mergeCell ref="A65:B65"/>
    <mergeCell ref="A67:B67"/>
    <mergeCell ref="A80:B80"/>
    <mergeCell ref="B74:T74"/>
    <mergeCell ref="B75:T75"/>
    <mergeCell ref="B68:T68"/>
    <mergeCell ref="A70:B70"/>
  </mergeCells>
  <phoneticPr fontId="2" type="noConversion"/>
  <printOptions horizontalCentered="1"/>
  <pageMargins left="0.19685039370078741" right="0.19685039370078741" top="0.78740157480314965" bottom="0.19685039370078741" header="0" footer="0.19685039370078741"/>
  <pageSetup paperSize="9" scale="53" fitToHeight="3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83"/>
  <sheetViews>
    <sheetView topLeftCell="A96" zoomScaleNormal="100" zoomScaleSheetLayoutView="82" workbookViewId="0">
      <selection activeCell="B28" sqref="B28"/>
    </sheetView>
  </sheetViews>
  <sheetFormatPr defaultRowHeight="12.75" x14ac:dyDescent="0.2"/>
  <cols>
    <col min="1" max="1" width="9.42578125" style="14" customWidth="1"/>
    <col min="2" max="2" width="40.28515625" style="14" customWidth="1"/>
    <col min="3" max="3" width="8.5703125" style="10" customWidth="1"/>
    <col min="4" max="4" width="12" style="10" customWidth="1"/>
    <col min="5" max="6" width="10.42578125" style="10" customWidth="1"/>
    <col min="7" max="7" width="11.42578125" style="10" customWidth="1"/>
    <col min="8" max="9" width="11.7109375" style="10" customWidth="1"/>
    <col min="10" max="10" width="11.5703125" style="10" customWidth="1"/>
    <col min="11" max="11" width="13.42578125" style="10" customWidth="1"/>
    <col min="12" max="12" width="11.42578125" style="10" customWidth="1"/>
    <col min="13" max="13" width="10.28515625" style="10" customWidth="1"/>
    <col min="14" max="14" width="11.140625" style="10" customWidth="1"/>
    <col min="15" max="16" width="11" style="10" customWidth="1"/>
    <col min="17" max="17" width="10.85546875" style="10" customWidth="1"/>
    <col min="18" max="18" width="10.5703125" style="10" customWidth="1"/>
    <col min="19" max="19" width="11.140625" style="10" customWidth="1"/>
    <col min="20" max="20" width="5.85546875" style="10" customWidth="1"/>
    <col min="21" max="21" width="4.5703125" style="10" customWidth="1"/>
    <col min="22" max="22" width="9.85546875" style="10" customWidth="1"/>
    <col min="23" max="23" width="6.5703125" style="10" customWidth="1"/>
    <col min="24" max="24" width="9.85546875" style="10" customWidth="1"/>
    <col min="25" max="25" width="9.140625" style="9"/>
    <col min="26" max="26" width="10.140625" style="9" bestFit="1" customWidth="1"/>
    <col min="27" max="27" width="9.42578125" style="9" customWidth="1"/>
    <col min="28" max="29" width="9.140625" style="9"/>
    <col min="30" max="16384" width="9.140625" style="10"/>
  </cols>
  <sheetData>
    <row r="1" spans="1:24" ht="10.5" customHeight="1" x14ac:dyDescent="0.3">
      <c r="C1" s="23"/>
      <c r="D1" s="23"/>
      <c r="E1" s="35"/>
      <c r="F1" s="35"/>
      <c r="O1" s="27"/>
      <c r="P1" s="29"/>
      <c r="Q1" s="29"/>
      <c r="R1" s="29"/>
      <c r="S1" s="29"/>
      <c r="T1" s="29"/>
      <c r="U1" s="29"/>
      <c r="V1" s="29"/>
      <c r="W1" s="29"/>
      <c r="X1" s="29"/>
    </row>
    <row r="2" spans="1:24" ht="14.25" customHeight="1" x14ac:dyDescent="0.3">
      <c r="B2" s="269" t="s">
        <v>57</v>
      </c>
      <c r="C2" s="269"/>
      <c r="D2" s="54"/>
      <c r="E2" s="54"/>
      <c r="F2" s="35"/>
      <c r="N2" s="83"/>
      <c r="O2" s="52"/>
      <c r="P2" s="83"/>
      <c r="Q2" s="83"/>
      <c r="R2" s="80"/>
      <c r="S2" s="265" t="s">
        <v>60</v>
      </c>
      <c r="T2" s="265"/>
      <c r="U2" s="265"/>
      <c r="V2" s="265"/>
      <c r="W2" s="29"/>
      <c r="X2" s="29"/>
    </row>
    <row r="3" spans="1:24" ht="14.25" customHeight="1" x14ac:dyDescent="0.3">
      <c r="B3" s="273" t="s">
        <v>114</v>
      </c>
      <c r="C3" s="273"/>
      <c r="D3" s="273"/>
      <c r="E3" s="91"/>
      <c r="F3" s="35"/>
      <c r="N3" s="51"/>
      <c r="O3" s="51"/>
      <c r="P3" s="51"/>
      <c r="Q3" s="51"/>
      <c r="R3" s="51"/>
      <c r="S3" s="246" t="s">
        <v>115</v>
      </c>
      <c r="T3" s="246"/>
      <c r="U3" s="246"/>
      <c r="V3" s="246"/>
      <c r="W3" s="246"/>
      <c r="X3" s="29"/>
    </row>
    <row r="4" spans="1:24" ht="14.25" customHeight="1" x14ac:dyDescent="0.3">
      <c r="B4" s="267" t="s">
        <v>95</v>
      </c>
      <c r="C4" s="267"/>
      <c r="D4" s="267"/>
      <c r="E4" s="267"/>
      <c r="F4" s="35"/>
      <c r="N4" s="47"/>
      <c r="O4" s="53"/>
      <c r="P4" s="47"/>
      <c r="Q4" s="47"/>
      <c r="R4" s="80"/>
      <c r="S4" s="266" t="s">
        <v>61</v>
      </c>
      <c r="T4" s="266"/>
      <c r="U4" s="266"/>
      <c r="V4" s="266"/>
      <c r="W4" s="29"/>
      <c r="X4" s="29"/>
    </row>
    <row r="5" spans="1:24" ht="14.25" customHeight="1" x14ac:dyDescent="0.3">
      <c r="B5" s="30"/>
      <c r="C5" s="30"/>
      <c r="D5" s="269"/>
      <c r="E5" s="269"/>
      <c r="F5" s="35"/>
      <c r="N5" s="26"/>
      <c r="O5" s="26"/>
      <c r="P5" s="26"/>
      <c r="Q5" s="26"/>
      <c r="R5" s="80"/>
      <c r="S5" s="26"/>
      <c r="T5" s="26"/>
      <c r="U5" s="26"/>
      <c r="V5" s="26"/>
      <c r="W5" s="29"/>
      <c r="X5" s="29"/>
    </row>
    <row r="6" spans="1:24" ht="17.25" customHeight="1" x14ac:dyDescent="0.3">
      <c r="B6" s="268" t="s">
        <v>96</v>
      </c>
      <c r="C6" s="268"/>
      <c r="D6" s="268"/>
      <c r="E6" s="268"/>
      <c r="F6" s="35"/>
      <c r="N6" s="51"/>
      <c r="O6" s="51"/>
      <c r="P6" s="51"/>
      <c r="Q6" s="51"/>
      <c r="R6" s="51"/>
      <c r="S6" s="51" t="s">
        <v>171</v>
      </c>
      <c r="T6" s="51"/>
      <c r="U6" s="51"/>
      <c r="V6" s="51"/>
      <c r="W6" s="29"/>
      <c r="X6" s="29"/>
    </row>
    <row r="7" spans="1:24" ht="33" customHeight="1" x14ac:dyDescent="0.3">
      <c r="B7" s="272" t="s">
        <v>177</v>
      </c>
      <c r="C7" s="272"/>
      <c r="D7" s="272"/>
      <c r="E7" s="90"/>
      <c r="F7" s="35"/>
      <c r="N7" s="84"/>
      <c r="O7" s="45"/>
      <c r="P7" s="86"/>
      <c r="Q7" s="86"/>
      <c r="S7" s="84" t="s">
        <v>2</v>
      </c>
      <c r="T7" s="45"/>
      <c r="U7" s="45" t="s">
        <v>62</v>
      </c>
      <c r="V7" s="45"/>
      <c r="W7" s="29"/>
      <c r="X7" s="29"/>
    </row>
    <row r="8" spans="1:24" ht="24" customHeight="1" x14ac:dyDescent="0.3">
      <c r="B8" s="46" t="s">
        <v>170</v>
      </c>
      <c r="C8" s="23"/>
      <c r="D8" s="23"/>
      <c r="E8" s="35"/>
      <c r="F8" s="35"/>
      <c r="N8" s="85"/>
      <c r="O8" s="54"/>
      <c r="P8" s="85"/>
      <c r="Q8" s="85"/>
      <c r="R8" s="85"/>
      <c r="S8" s="268" t="s">
        <v>271</v>
      </c>
      <c r="T8" s="268"/>
      <c r="U8" s="268"/>
      <c r="V8" s="268"/>
      <c r="W8" s="268"/>
      <c r="X8" s="29"/>
    </row>
    <row r="9" spans="1:24" ht="22.5" customHeight="1" x14ac:dyDescent="0.3">
      <c r="B9" s="31" t="s">
        <v>59</v>
      </c>
      <c r="C9" s="23"/>
      <c r="D9" s="23"/>
      <c r="E9" s="35"/>
      <c r="F9" s="35"/>
      <c r="N9" s="48"/>
      <c r="O9" s="32"/>
      <c r="P9" s="32"/>
      <c r="Q9" s="32"/>
      <c r="R9" s="80"/>
      <c r="S9" s="48" t="s">
        <v>59</v>
      </c>
      <c r="T9" s="32"/>
      <c r="U9" s="32"/>
      <c r="V9" s="32"/>
      <c r="W9" s="29"/>
      <c r="X9" s="29"/>
    </row>
    <row r="10" spans="1:24" ht="21" customHeight="1" x14ac:dyDescent="0.3">
      <c r="C10" s="23"/>
      <c r="D10" s="23"/>
      <c r="E10" s="35"/>
      <c r="F10" s="35"/>
      <c r="O10" s="27"/>
      <c r="P10" s="29"/>
      <c r="Q10" s="29"/>
      <c r="R10" s="29"/>
      <c r="S10" s="29"/>
      <c r="T10" s="29"/>
      <c r="U10" s="29"/>
      <c r="V10" s="29"/>
      <c r="W10" s="29"/>
      <c r="X10" s="29"/>
    </row>
    <row r="11" spans="1:24" ht="18.75" x14ac:dyDescent="0.2">
      <c r="A11" s="270" t="s">
        <v>157</v>
      </c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</row>
    <row r="12" spans="1:24" ht="18.75" x14ac:dyDescent="0.3">
      <c r="A12" s="213" t="s">
        <v>156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</row>
    <row r="13" spans="1:24" ht="18.75" x14ac:dyDescent="0.3">
      <c r="A13" s="242" t="s">
        <v>110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</row>
    <row r="14" spans="1:24" ht="22.5" customHeight="1" x14ac:dyDescent="0.2">
      <c r="A14" s="271" t="s">
        <v>141</v>
      </c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</row>
    <row r="15" spans="1:24" ht="42.75" customHeight="1" x14ac:dyDescent="0.2">
      <c r="A15" s="243" t="s">
        <v>0</v>
      </c>
      <c r="B15" s="243" t="s">
        <v>1</v>
      </c>
      <c r="C15" s="219" t="s">
        <v>41</v>
      </c>
      <c r="D15" s="239" t="s">
        <v>34</v>
      </c>
      <c r="E15" s="240"/>
      <c r="F15" s="240"/>
      <c r="G15" s="240"/>
      <c r="H15" s="240"/>
      <c r="I15" s="240"/>
      <c r="J15" s="241"/>
      <c r="K15" s="274" t="s">
        <v>198</v>
      </c>
      <c r="L15" s="274" t="s">
        <v>199</v>
      </c>
      <c r="M15" s="219" t="s">
        <v>185</v>
      </c>
      <c r="N15" s="278" t="s">
        <v>35</v>
      </c>
      <c r="O15" s="278"/>
      <c r="P15" s="278" t="s">
        <v>186</v>
      </c>
      <c r="Q15" s="278"/>
      <c r="R15" s="278"/>
      <c r="S15" s="278"/>
      <c r="T15" s="219" t="s">
        <v>193</v>
      </c>
      <c r="U15" s="219" t="s">
        <v>36</v>
      </c>
      <c r="V15" s="219" t="s">
        <v>106</v>
      </c>
      <c r="W15" s="219" t="s">
        <v>102</v>
      </c>
      <c r="X15" s="219" t="s">
        <v>194</v>
      </c>
    </row>
    <row r="16" spans="1:24" ht="15.75" customHeight="1" x14ac:dyDescent="0.2">
      <c r="A16" s="244"/>
      <c r="B16" s="244"/>
      <c r="C16" s="220"/>
      <c r="D16" s="219" t="s">
        <v>30</v>
      </c>
      <c r="E16" s="221" t="s">
        <v>99</v>
      </c>
      <c r="F16" s="221"/>
      <c r="G16" s="221"/>
      <c r="H16" s="221"/>
      <c r="I16" s="221"/>
      <c r="J16" s="221"/>
      <c r="K16" s="275"/>
      <c r="L16" s="275"/>
      <c r="M16" s="220"/>
      <c r="N16" s="219" t="s">
        <v>159</v>
      </c>
      <c r="O16" s="219" t="s">
        <v>129</v>
      </c>
      <c r="P16" s="243" t="s">
        <v>3</v>
      </c>
      <c r="Q16" s="243" t="s">
        <v>4</v>
      </c>
      <c r="R16" s="243" t="s">
        <v>5</v>
      </c>
      <c r="S16" s="243" t="s">
        <v>6</v>
      </c>
      <c r="T16" s="220"/>
      <c r="U16" s="220"/>
      <c r="V16" s="220"/>
      <c r="W16" s="220"/>
      <c r="X16" s="220"/>
    </row>
    <row r="17" spans="1:31" ht="62.25" customHeight="1" x14ac:dyDescent="0.2">
      <c r="A17" s="244"/>
      <c r="B17" s="244"/>
      <c r="C17" s="220"/>
      <c r="D17" s="220"/>
      <c r="E17" s="261" t="s">
        <v>28</v>
      </c>
      <c r="F17" s="261" t="s">
        <v>25</v>
      </c>
      <c r="G17" s="261" t="s">
        <v>195</v>
      </c>
      <c r="H17" s="261" t="s">
        <v>196</v>
      </c>
      <c r="I17" s="239" t="s">
        <v>97</v>
      </c>
      <c r="J17" s="241"/>
      <c r="K17" s="275"/>
      <c r="L17" s="275"/>
      <c r="M17" s="220"/>
      <c r="N17" s="220"/>
      <c r="O17" s="220"/>
      <c r="P17" s="244"/>
      <c r="Q17" s="244"/>
      <c r="R17" s="244"/>
      <c r="S17" s="244"/>
      <c r="T17" s="220"/>
      <c r="U17" s="220"/>
      <c r="V17" s="220"/>
      <c r="W17" s="220"/>
      <c r="X17" s="220"/>
      <c r="Y17" s="11"/>
      <c r="AD17" s="9"/>
      <c r="AE17" s="9"/>
    </row>
    <row r="18" spans="1:31" ht="107.25" customHeight="1" x14ac:dyDescent="0.2">
      <c r="A18" s="245"/>
      <c r="B18" s="245"/>
      <c r="C18" s="228"/>
      <c r="D18" s="228"/>
      <c r="E18" s="261"/>
      <c r="F18" s="261"/>
      <c r="G18" s="261"/>
      <c r="H18" s="261"/>
      <c r="I18" s="142" t="s">
        <v>26</v>
      </c>
      <c r="J18" s="142" t="s">
        <v>27</v>
      </c>
      <c r="K18" s="276"/>
      <c r="L18" s="276"/>
      <c r="M18" s="228"/>
      <c r="N18" s="228"/>
      <c r="O18" s="228"/>
      <c r="P18" s="245"/>
      <c r="Q18" s="245"/>
      <c r="R18" s="245"/>
      <c r="S18" s="245"/>
      <c r="T18" s="228"/>
      <c r="U18" s="228"/>
      <c r="V18" s="228"/>
      <c r="W18" s="228"/>
      <c r="X18" s="228"/>
      <c r="Y18" s="11"/>
      <c r="Z18" s="277"/>
      <c r="AA18" s="277"/>
      <c r="AB18" s="277"/>
      <c r="AC18" s="277"/>
      <c r="AD18" s="277"/>
      <c r="AE18" s="9"/>
    </row>
    <row r="19" spans="1:31" s="14" customFormat="1" ht="13.5" customHeight="1" x14ac:dyDescent="0.25">
      <c r="A19" s="100">
        <v>1</v>
      </c>
      <c r="B19" s="100">
        <v>2</v>
      </c>
      <c r="C19" s="100">
        <v>3</v>
      </c>
      <c r="D19" s="100">
        <v>4</v>
      </c>
      <c r="E19" s="100">
        <v>5</v>
      </c>
      <c r="F19" s="100">
        <v>6</v>
      </c>
      <c r="G19" s="143">
        <v>7</v>
      </c>
      <c r="H19" s="100">
        <v>8</v>
      </c>
      <c r="I19" s="100">
        <v>9</v>
      </c>
      <c r="J19" s="100">
        <v>10</v>
      </c>
      <c r="K19" s="144">
        <v>11</v>
      </c>
      <c r="L19" s="144">
        <v>12</v>
      </c>
      <c r="M19" s="144">
        <v>13</v>
      </c>
      <c r="N19" s="122">
        <v>14</v>
      </c>
      <c r="O19" s="122">
        <v>15</v>
      </c>
      <c r="P19" s="122">
        <v>16</v>
      </c>
      <c r="Q19" s="122">
        <v>17</v>
      </c>
      <c r="R19" s="122">
        <v>18</v>
      </c>
      <c r="S19" s="122">
        <v>19</v>
      </c>
      <c r="T19" s="122">
        <v>20</v>
      </c>
      <c r="U19" s="122">
        <v>21</v>
      </c>
      <c r="V19" s="122">
        <v>22</v>
      </c>
      <c r="W19" s="122">
        <v>23</v>
      </c>
      <c r="X19" s="122">
        <v>24</v>
      </c>
      <c r="Y19" s="12"/>
      <c r="Z19" s="277"/>
      <c r="AA19" s="277"/>
      <c r="AB19" s="277"/>
      <c r="AC19" s="277"/>
      <c r="AD19" s="277"/>
      <c r="AE19" s="13"/>
    </row>
    <row r="20" spans="1:31" ht="16.5" customHeight="1" x14ac:dyDescent="0.25">
      <c r="A20" s="100" t="s">
        <v>256</v>
      </c>
      <c r="B20" s="225" t="s">
        <v>168</v>
      </c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7"/>
      <c r="Y20" s="15"/>
      <c r="Z20" s="277"/>
      <c r="AA20" s="277"/>
      <c r="AB20" s="277"/>
      <c r="AC20" s="277"/>
      <c r="AD20" s="277"/>
      <c r="AE20" s="9"/>
    </row>
    <row r="21" spans="1:31" ht="18" customHeight="1" x14ac:dyDescent="0.2">
      <c r="A21" s="112" t="s">
        <v>7</v>
      </c>
      <c r="B21" s="197" t="s">
        <v>197</v>
      </c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235"/>
      <c r="Y21" s="16"/>
      <c r="Z21" s="277"/>
      <c r="AA21" s="277"/>
      <c r="AB21" s="277"/>
      <c r="AC21" s="277"/>
      <c r="AD21" s="277"/>
      <c r="AE21" s="9"/>
    </row>
    <row r="22" spans="1:31" ht="14.25" customHeight="1" x14ac:dyDescent="0.2">
      <c r="A22" s="118" t="s">
        <v>8</v>
      </c>
      <c r="B22" s="200" t="s">
        <v>64</v>
      </c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2"/>
      <c r="Y22" s="16"/>
      <c r="Z22" s="19"/>
      <c r="AA22" s="19"/>
      <c r="AD22" s="9"/>
      <c r="AE22" s="9"/>
    </row>
    <row r="23" spans="1:31" ht="31.5" x14ac:dyDescent="0.2">
      <c r="A23" s="118" t="str">
        <f>'4'!A23</f>
        <v>1.1.1.1</v>
      </c>
      <c r="B23" s="155" t="str">
        <f>'4'!B23</f>
        <v>Реконструкція котельні за адресою вул. Ранкова, 20В в м. Луцьк</v>
      </c>
      <c r="C23" s="118" t="str">
        <f>'4'!C23</f>
        <v>1 шт.</v>
      </c>
      <c r="D23" s="127">
        <f>'4'!D23</f>
        <v>26729.97</v>
      </c>
      <c r="E23" s="118" t="s">
        <v>48</v>
      </c>
      <c r="F23" s="118" t="s">
        <v>48</v>
      </c>
      <c r="G23" s="118" t="s">
        <v>48</v>
      </c>
      <c r="H23" s="118" t="s">
        <v>48</v>
      </c>
      <c r="I23" s="118" t="s">
        <v>48</v>
      </c>
      <c r="J23" s="118" t="s">
        <v>48</v>
      </c>
      <c r="K23" s="118" t="s">
        <v>48</v>
      </c>
      <c r="L23" s="118" t="s">
        <v>48</v>
      </c>
      <c r="M23" s="118" t="s">
        <v>48</v>
      </c>
      <c r="N23" s="127">
        <f>'4'!K23</f>
        <v>0</v>
      </c>
      <c r="O23" s="127">
        <f>'4'!L23</f>
        <v>26729.97</v>
      </c>
      <c r="P23" s="127">
        <v>0</v>
      </c>
      <c r="Q23" s="127">
        <v>0</v>
      </c>
      <c r="R23" s="127">
        <v>0</v>
      </c>
      <c r="S23" s="127">
        <f>D23</f>
        <v>26729.97</v>
      </c>
      <c r="T23" s="147" t="s">
        <v>117</v>
      </c>
      <c r="U23" s="111" t="s">
        <v>117</v>
      </c>
      <c r="V23" s="145" t="s">
        <v>117</v>
      </c>
      <c r="W23" s="145" t="s">
        <v>117</v>
      </c>
      <c r="X23" s="148" t="s">
        <v>117</v>
      </c>
      <c r="Y23" s="19"/>
      <c r="Z23" s="19"/>
      <c r="AA23" s="19"/>
      <c r="AD23" s="9"/>
      <c r="AE23" s="9"/>
    </row>
    <row r="24" spans="1:31" ht="63" x14ac:dyDescent="0.2">
      <c r="A24" s="118" t="str">
        <f>'4'!A24</f>
        <v>1.1.1.2</v>
      </c>
      <c r="B24" s="155" t="str">
        <f>'4'!B24</f>
        <v>Реконструкція котельні на вул. Лесі Українки, 67 під центральнийтепловий пункт з влаштуванням автоматизації та диспечерезації.</v>
      </c>
      <c r="C24" s="118" t="str">
        <f>'4'!C24</f>
        <v>1 шт.</v>
      </c>
      <c r="D24" s="127">
        <f>'4'!D24</f>
        <v>1176.21</v>
      </c>
      <c r="E24" s="118" t="s">
        <v>48</v>
      </c>
      <c r="F24" s="118" t="s">
        <v>48</v>
      </c>
      <c r="G24" s="118" t="s">
        <v>48</v>
      </c>
      <c r="H24" s="118" t="s">
        <v>48</v>
      </c>
      <c r="I24" s="118" t="s">
        <v>48</v>
      </c>
      <c r="J24" s="118" t="s">
        <v>48</v>
      </c>
      <c r="K24" s="118" t="s">
        <v>48</v>
      </c>
      <c r="L24" s="118" t="s">
        <v>48</v>
      </c>
      <c r="M24" s="118" t="s">
        <v>48</v>
      </c>
      <c r="N24" s="127">
        <f>'4'!K24</f>
        <v>1176.21</v>
      </c>
      <c r="O24" s="127">
        <f>'4'!L24</f>
        <v>0</v>
      </c>
      <c r="P24" s="127">
        <v>0</v>
      </c>
      <c r="Q24" s="127">
        <v>0</v>
      </c>
      <c r="R24" s="127">
        <v>0</v>
      </c>
      <c r="S24" s="127">
        <f>D24</f>
        <v>1176.21</v>
      </c>
      <c r="T24" s="147" t="s">
        <v>117</v>
      </c>
      <c r="U24" s="184" t="s">
        <v>117</v>
      </c>
      <c r="V24" s="145" t="s">
        <v>117</v>
      </c>
      <c r="W24" s="145" t="s">
        <v>117</v>
      </c>
      <c r="X24" s="183" t="s">
        <v>117</v>
      </c>
      <c r="Y24" s="19"/>
      <c r="Z24" s="19"/>
      <c r="AA24" s="19"/>
      <c r="AD24" s="9"/>
      <c r="AE24" s="9"/>
    </row>
    <row r="25" spans="1:31" ht="47.25" x14ac:dyDescent="0.2">
      <c r="A25" s="118" t="str">
        <f>'4'!A25</f>
        <v>1.1.1.3</v>
      </c>
      <c r="B25" s="155" t="str">
        <f>'4'!B25</f>
        <v>Капітальний ремонт котельні на вул. Новочерчецькій, 1а в м. Луцьку (заміна теплообмінника)</v>
      </c>
      <c r="C25" s="118" t="str">
        <f>'4'!C25</f>
        <v>1 шт.</v>
      </c>
      <c r="D25" s="127">
        <f>'4'!D25</f>
        <v>94.21</v>
      </c>
      <c r="E25" s="118" t="s">
        <v>48</v>
      </c>
      <c r="F25" s="118" t="s">
        <v>48</v>
      </c>
      <c r="G25" s="118" t="s">
        <v>48</v>
      </c>
      <c r="H25" s="118" t="s">
        <v>48</v>
      </c>
      <c r="I25" s="118" t="s">
        <v>48</v>
      </c>
      <c r="J25" s="118" t="s">
        <v>48</v>
      </c>
      <c r="K25" s="118" t="s">
        <v>48</v>
      </c>
      <c r="L25" s="118" t="s">
        <v>48</v>
      </c>
      <c r="M25" s="118" t="s">
        <v>48</v>
      </c>
      <c r="N25" s="127">
        <f>'4'!K25</f>
        <v>94.21</v>
      </c>
      <c r="O25" s="127">
        <f>'4'!L25</f>
        <v>0</v>
      </c>
      <c r="P25" s="127">
        <v>0</v>
      </c>
      <c r="Q25" s="127">
        <v>0</v>
      </c>
      <c r="R25" s="127">
        <v>0</v>
      </c>
      <c r="S25" s="127">
        <f>D25</f>
        <v>94.21</v>
      </c>
      <c r="T25" s="147" t="s">
        <v>117</v>
      </c>
      <c r="U25" s="184" t="s">
        <v>117</v>
      </c>
      <c r="V25" s="145" t="s">
        <v>117</v>
      </c>
      <c r="W25" s="145" t="s">
        <v>117</v>
      </c>
      <c r="X25" s="183" t="s">
        <v>117</v>
      </c>
      <c r="Y25" s="19"/>
      <c r="Z25" s="19"/>
      <c r="AA25" s="19"/>
      <c r="AD25" s="9"/>
      <c r="AE25" s="9"/>
    </row>
    <row r="26" spans="1:31" ht="47.25" x14ac:dyDescent="0.2">
      <c r="A26" s="118" t="str">
        <f>'4'!A26</f>
        <v>1.1.1.4</v>
      </c>
      <c r="B26" s="155" t="str">
        <f>'4'!B26</f>
        <v>Капітальний ремонт котельні на вул. Старицького, 6 в м. Луцьку (заміна теплообмінника)</v>
      </c>
      <c r="C26" s="118" t="str">
        <f>'4'!C26</f>
        <v>1 шт.</v>
      </c>
      <c r="D26" s="127">
        <f>'4'!D26</f>
        <v>90.01</v>
      </c>
      <c r="E26" s="118" t="s">
        <v>48</v>
      </c>
      <c r="F26" s="118" t="s">
        <v>48</v>
      </c>
      <c r="G26" s="118" t="s">
        <v>48</v>
      </c>
      <c r="H26" s="118" t="s">
        <v>48</v>
      </c>
      <c r="I26" s="118" t="s">
        <v>48</v>
      </c>
      <c r="J26" s="118" t="s">
        <v>48</v>
      </c>
      <c r="K26" s="118" t="s">
        <v>48</v>
      </c>
      <c r="L26" s="118" t="s">
        <v>48</v>
      </c>
      <c r="M26" s="118" t="s">
        <v>48</v>
      </c>
      <c r="N26" s="127">
        <f>'4'!K26</f>
        <v>90.01</v>
      </c>
      <c r="O26" s="127">
        <f>'4'!L26</f>
        <v>0</v>
      </c>
      <c r="P26" s="127">
        <v>0</v>
      </c>
      <c r="Q26" s="127">
        <v>0</v>
      </c>
      <c r="R26" s="127">
        <v>0</v>
      </c>
      <c r="S26" s="127">
        <f>D26</f>
        <v>90.01</v>
      </c>
      <c r="T26" s="147" t="s">
        <v>117</v>
      </c>
      <c r="U26" s="184" t="s">
        <v>117</v>
      </c>
      <c r="V26" s="145" t="s">
        <v>117</v>
      </c>
      <c r="W26" s="145" t="s">
        <v>117</v>
      </c>
      <c r="X26" s="183" t="s">
        <v>117</v>
      </c>
      <c r="Y26" s="19"/>
      <c r="Z26" s="19"/>
      <c r="AA26" s="19"/>
      <c r="AD26" s="9"/>
      <c r="AE26" s="9"/>
    </row>
    <row r="27" spans="1:31" ht="47.25" x14ac:dyDescent="0.2">
      <c r="A27" s="118" t="str">
        <f>'4'!A27</f>
        <v>1.1.1.5</v>
      </c>
      <c r="B27" s="155" t="str">
        <f>'4'!B27</f>
        <v>Капітальний ремонт котельні на вул. Ольги княгині, 15б в м. Луцьку (заміна насосного обладнання)</v>
      </c>
      <c r="C27" s="118" t="str">
        <f>'4'!C27</f>
        <v>1 шт.</v>
      </c>
      <c r="D27" s="127">
        <f>'4'!D27</f>
        <v>416.35</v>
      </c>
      <c r="E27" s="118" t="s">
        <v>48</v>
      </c>
      <c r="F27" s="118" t="s">
        <v>48</v>
      </c>
      <c r="G27" s="118" t="s">
        <v>48</v>
      </c>
      <c r="H27" s="118" t="s">
        <v>48</v>
      </c>
      <c r="I27" s="118" t="s">
        <v>48</v>
      </c>
      <c r="J27" s="118" t="s">
        <v>48</v>
      </c>
      <c r="K27" s="118" t="s">
        <v>48</v>
      </c>
      <c r="L27" s="118" t="s">
        <v>48</v>
      </c>
      <c r="M27" s="118" t="s">
        <v>48</v>
      </c>
      <c r="N27" s="127">
        <f>'4'!K27</f>
        <v>416.35</v>
      </c>
      <c r="O27" s="127">
        <f>'4'!L27</f>
        <v>0</v>
      </c>
      <c r="P27" s="127">
        <v>0</v>
      </c>
      <c r="Q27" s="127">
        <v>0</v>
      </c>
      <c r="R27" s="127">
        <f t="shared" ref="R27:R28" si="0">D27</f>
        <v>416.35</v>
      </c>
      <c r="S27" s="127">
        <v>0</v>
      </c>
      <c r="T27" s="147" t="s">
        <v>117</v>
      </c>
      <c r="U27" s="184" t="s">
        <v>117</v>
      </c>
      <c r="V27" s="145" t="s">
        <v>117</v>
      </c>
      <c r="W27" s="145" t="s">
        <v>117</v>
      </c>
      <c r="X27" s="183" t="s">
        <v>117</v>
      </c>
      <c r="Y27" s="19"/>
      <c r="Z27" s="19"/>
      <c r="AA27" s="19"/>
      <c r="AD27" s="9"/>
      <c r="AE27" s="9"/>
    </row>
    <row r="28" spans="1:31" ht="47.25" x14ac:dyDescent="0.2">
      <c r="A28" s="118" t="str">
        <f>'4'!A28</f>
        <v>1.1.1.6</v>
      </c>
      <c r="B28" s="155" t="str">
        <f>'4'!B28</f>
        <v>Капітальний ремонт котельні на вул. Героїв рятувальників, 17б в м. Луцьку (заміна насосного обладнання)</v>
      </c>
      <c r="C28" s="118" t="str">
        <f>'4'!C28</f>
        <v>1 шт.</v>
      </c>
      <c r="D28" s="127">
        <f>'4'!D28</f>
        <v>125.5</v>
      </c>
      <c r="E28" s="118" t="s">
        <v>48</v>
      </c>
      <c r="F28" s="118" t="s">
        <v>48</v>
      </c>
      <c r="G28" s="118" t="s">
        <v>48</v>
      </c>
      <c r="H28" s="118" t="s">
        <v>48</v>
      </c>
      <c r="I28" s="118" t="s">
        <v>48</v>
      </c>
      <c r="J28" s="118" t="s">
        <v>48</v>
      </c>
      <c r="K28" s="118" t="s">
        <v>48</v>
      </c>
      <c r="L28" s="118" t="s">
        <v>48</v>
      </c>
      <c r="M28" s="118" t="s">
        <v>48</v>
      </c>
      <c r="N28" s="127">
        <f>'4'!K28</f>
        <v>125.5</v>
      </c>
      <c r="O28" s="127">
        <f>'4'!L28</f>
        <v>0</v>
      </c>
      <c r="P28" s="127">
        <v>0</v>
      </c>
      <c r="Q28" s="127">
        <v>0</v>
      </c>
      <c r="R28" s="127">
        <f t="shared" si="0"/>
        <v>125.5</v>
      </c>
      <c r="S28" s="127">
        <v>0</v>
      </c>
      <c r="T28" s="147" t="s">
        <v>117</v>
      </c>
      <c r="U28" s="184" t="s">
        <v>117</v>
      </c>
      <c r="V28" s="145" t="s">
        <v>117</v>
      </c>
      <c r="W28" s="145" t="s">
        <v>117</v>
      </c>
      <c r="X28" s="183" t="s">
        <v>117</v>
      </c>
      <c r="Y28" s="19"/>
      <c r="Z28" s="19"/>
      <c r="AA28" s="19"/>
      <c r="AD28" s="9"/>
      <c r="AE28" s="9"/>
    </row>
    <row r="29" spans="1:31" ht="31.5" x14ac:dyDescent="0.2">
      <c r="A29" s="118" t="str">
        <f>'4'!A29</f>
        <v>1.1.1.7</v>
      </c>
      <c r="B29" s="155" t="str">
        <f>'4'!B29</f>
        <v>Теплоізоляція бака-акумулятора деаерованої води Ø210 мм L=3800 мм</v>
      </c>
      <c r="C29" s="118" t="str">
        <f>'4'!C29</f>
        <v>1 шт.</v>
      </c>
      <c r="D29" s="127">
        <f>'4'!D29</f>
        <v>222.37</v>
      </c>
      <c r="E29" s="118" t="s">
        <v>48</v>
      </c>
      <c r="F29" s="118" t="s">
        <v>48</v>
      </c>
      <c r="G29" s="118" t="s">
        <v>48</v>
      </c>
      <c r="H29" s="118" t="s">
        <v>48</v>
      </c>
      <c r="I29" s="118" t="s">
        <v>48</v>
      </c>
      <c r="J29" s="118" t="s">
        <v>48</v>
      </c>
      <c r="K29" s="118" t="s">
        <v>48</v>
      </c>
      <c r="L29" s="118" t="s">
        <v>48</v>
      </c>
      <c r="M29" s="118" t="s">
        <v>48</v>
      </c>
      <c r="N29" s="127">
        <f>'4'!K29</f>
        <v>0</v>
      </c>
      <c r="O29" s="127">
        <f>'4'!L29</f>
        <v>222.37</v>
      </c>
      <c r="P29" s="127">
        <v>0</v>
      </c>
      <c r="Q29" s="127">
        <f>D29</f>
        <v>222.37</v>
      </c>
      <c r="R29" s="127">
        <v>0</v>
      </c>
      <c r="S29" s="127">
        <v>0</v>
      </c>
      <c r="T29" s="147" t="s">
        <v>117</v>
      </c>
      <c r="U29" s="184" t="s">
        <v>117</v>
      </c>
      <c r="V29" s="145" t="s">
        <v>117</v>
      </c>
      <c r="W29" s="145" t="s">
        <v>117</v>
      </c>
      <c r="X29" s="183" t="s">
        <v>117</v>
      </c>
      <c r="Y29" s="19"/>
      <c r="Z29" s="19"/>
      <c r="AA29" s="19"/>
      <c r="AD29" s="9"/>
      <c r="AE29" s="9"/>
    </row>
    <row r="30" spans="1:31" ht="15" customHeight="1" x14ac:dyDescent="0.2">
      <c r="A30" s="203" t="s">
        <v>63</v>
      </c>
      <c r="B30" s="204"/>
      <c r="C30" s="205"/>
      <c r="D30" s="127">
        <f>SUM(D23:D29)</f>
        <v>28854.619999999995</v>
      </c>
      <c r="E30" s="145" t="s">
        <v>48</v>
      </c>
      <c r="F30" s="110" t="s">
        <v>48</v>
      </c>
      <c r="G30" s="107" t="s">
        <v>117</v>
      </c>
      <c r="H30" s="107" t="s">
        <v>117</v>
      </c>
      <c r="I30" s="107" t="s">
        <v>117</v>
      </c>
      <c r="J30" s="146" t="s">
        <v>117</v>
      </c>
      <c r="K30" s="107" t="s">
        <v>117</v>
      </c>
      <c r="L30" s="107" t="s">
        <v>117</v>
      </c>
      <c r="M30" s="145" t="s">
        <v>117</v>
      </c>
      <c r="N30" s="127">
        <f t="shared" ref="N30:S30" si="1">SUM(N23:N29)</f>
        <v>1902.2800000000002</v>
      </c>
      <c r="O30" s="127">
        <f t="shared" si="1"/>
        <v>26952.34</v>
      </c>
      <c r="P30" s="127">
        <f t="shared" si="1"/>
        <v>0</v>
      </c>
      <c r="Q30" s="127">
        <f t="shared" si="1"/>
        <v>222.37</v>
      </c>
      <c r="R30" s="127">
        <f t="shared" si="1"/>
        <v>541.85</v>
      </c>
      <c r="S30" s="127">
        <f t="shared" si="1"/>
        <v>28090.399999999998</v>
      </c>
      <c r="T30" s="147" t="s">
        <v>117</v>
      </c>
      <c r="U30" s="108" t="s">
        <v>117</v>
      </c>
      <c r="V30" s="145" t="s">
        <v>117</v>
      </c>
      <c r="W30" s="145" t="s">
        <v>117</v>
      </c>
      <c r="X30" s="148" t="s">
        <v>117</v>
      </c>
      <c r="Y30" s="13"/>
      <c r="Z30" s="13"/>
      <c r="AA30" s="13"/>
    </row>
    <row r="31" spans="1:31" ht="15.75" customHeight="1" x14ac:dyDescent="0.2">
      <c r="A31" s="108" t="s">
        <v>47</v>
      </c>
      <c r="B31" s="200" t="s">
        <v>162</v>
      </c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2"/>
      <c r="Y31" s="18"/>
      <c r="Z31" s="18"/>
      <c r="AA31" s="18"/>
    </row>
    <row r="32" spans="1:31" ht="17.25" customHeight="1" x14ac:dyDescent="0.2">
      <c r="A32" s="203" t="s">
        <v>67</v>
      </c>
      <c r="B32" s="204"/>
      <c r="C32" s="205"/>
      <c r="D32" s="110">
        <v>0</v>
      </c>
      <c r="E32" s="110" t="str">
        <f>'4'!E32</f>
        <v>х </v>
      </c>
      <c r="F32" s="110" t="str">
        <f>'4'!F32</f>
        <v>х </v>
      </c>
      <c r="G32" s="110" t="str">
        <f>'4'!G32</f>
        <v>-</v>
      </c>
      <c r="H32" s="110" t="str">
        <f>'4'!H32</f>
        <v>-</v>
      </c>
      <c r="I32" s="110" t="str">
        <f>'4'!I32</f>
        <v>-</v>
      </c>
      <c r="J32" s="110" t="str">
        <f>'4'!J32</f>
        <v>-</v>
      </c>
      <c r="K32" s="108" t="s">
        <v>117</v>
      </c>
      <c r="L32" s="108" t="s">
        <v>117</v>
      </c>
      <c r="M32" s="110" t="s">
        <v>117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08" t="s">
        <v>117</v>
      </c>
      <c r="U32" s="108" t="s">
        <v>117</v>
      </c>
      <c r="V32" s="108" t="s">
        <v>117</v>
      </c>
      <c r="W32" s="108" t="s">
        <v>117</v>
      </c>
      <c r="X32" s="110" t="s">
        <v>117</v>
      </c>
      <c r="Y32" s="13"/>
      <c r="Z32" s="13"/>
      <c r="AA32" s="13"/>
    </row>
    <row r="33" spans="1:27" ht="17.25" customHeight="1" x14ac:dyDescent="0.2">
      <c r="A33" s="112" t="s">
        <v>42</v>
      </c>
      <c r="B33" s="203" t="s">
        <v>66</v>
      </c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5"/>
      <c r="Y33" s="18"/>
      <c r="Z33" s="18"/>
      <c r="AA33" s="18"/>
    </row>
    <row r="34" spans="1:27" ht="47.25" x14ac:dyDescent="0.2">
      <c r="A34" s="112" t="str">
        <f>'4'!A34</f>
        <v>1.1.3.1</v>
      </c>
      <c r="B34" s="155" t="str">
        <f>'4'!B34</f>
        <v>Прокладання КЛ-20 та підключення до силового трансформатора, 10/04/1000 кВА котельні на вул. Корсака Івана, 2</v>
      </c>
      <c r="C34" s="184" t="str">
        <f>'4'!C34</f>
        <v>1 шт.</v>
      </c>
      <c r="D34" s="127">
        <f>'4'!D34</f>
        <v>377.28</v>
      </c>
      <c r="E34" s="118" t="s">
        <v>48</v>
      </c>
      <c r="F34" s="118" t="s">
        <v>48</v>
      </c>
      <c r="G34" s="118" t="s">
        <v>48</v>
      </c>
      <c r="H34" s="118" t="s">
        <v>48</v>
      </c>
      <c r="I34" s="118" t="s">
        <v>48</v>
      </c>
      <c r="J34" s="118" t="s">
        <v>48</v>
      </c>
      <c r="K34" s="118" t="s">
        <v>48</v>
      </c>
      <c r="L34" s="118" t="s">
        <v>48</v>
      </c>
      <c r="M34" s="118" t="s">
        <v>48</v>
      </c>
      <c r="N34" s="110">
        <f>'4'!K34</f>
        <v>377.28</v>
      </c>
      <c r="O34" s="110">
        <f>'4'!L34</f>
        <v>0</v>
      </c>
      <c r="P34" s="127">
        <v>0</v>
      </c>
      <c r="Q34" s="127">
        <v>0</v>
      </c>
      <c r="R34" s="109">
        <f>D34</f>
        <v>377.28</v>
      </c>
      <c r="S34" s="127">
        <v>0</v>
      </c>
      <c r="T34" s="147" t="s">
        <v>117</v>
      </c>
      <c r="U34" s="184" t="s">
        <v>117</v>
      </c>
      <c r="V34" s="145" t="s">
        <v>117</v>
      </c>
      <c r="W34" s="145" t="s">
        <v>117</v>
      </c>
      <c r="X34" s="183" t="s">
        <v>117</v>
      </c>
      <c r="Y34" s="18"/>
      <c r="Z34" s="18"/>
      <c r="AA34" s="18"/>
    </row>
    <row r="35" spans="1:27" ht="47.25" x14ac:dyDescent="0.2">
      <c r="A35" s="112" t="str">
        <f>'4'!A35</f>
        <v>1.1.3.2</v>
      </c>
      <c r="B35" s="155" t="str">
        <f>'4'!B35</f>
        <v>Ліквідація мазутного господарства котельні ДКП "Луцьктепло" на вул. Магістральній, 56 в м. Луцьк</v>
      </c>
      <c r="C35" s="184" t="str">
        <f>'4'!C35</f>
        <v>1 шт.</v>
      </c>
      <c r="D35" s="196">
        <f>'4'!D35</f>
        <v>5379.23</v>
      </c>
      <c r="E35" s="118" t="s">
        <v>48</v>
      </c>
      <c r="F35" s="118" t="s">
        <v>48</v>
      </c>
      <c r="G35" s="118" t="s">
        <v>48</v>
      </c>
      <c r="H35" s="118" t="s">
        <v>48</v>
      </c>
      <c r="I35" s="118" t="s">
        <v>48</v>
      </c>
      <c r="J35" s="118" t="s">
        <v>48</v>
      </c>
      <c r="K35" s="118" t="s">
        <v>48</v>
      </c>
      <c r="L35" s="118" t="s">
        <v>48</v>
      </c>
      <c r="M35" s="118" t="s">
        <v>48</v>
      </c>
      <c r="N35" s="110">
        <f>'4'!K35</f>
        <v>0</v>
      </c>
      <c r="O35" s="127">
        <f>'4'!L35</f>
        <v>5379.23</v>
      </c>
      <c r="P35" s="127">
        <v>0</v>
      </c>
      <c r="Q35" s="127">
        <v>0</v>
      </c>
      <c r="R35" s="109">
        <f>D35</f>
        <v>5379.23</v>
      </c>
      <c r="S35" s="127">
        <v>0</v>
      </c>
      <c r="T35" s="147" t="s">
        <v>117</v>
      </c>
      <c r="U35" s="184" t="s">
        <v>117</v>
      </c>
      <c r="V35" s="145" t="s">
        <v>117</v>
      </c>
      <c r="W35" s="145" t="s">
        <v>117</v>
      </c>
      <c r="X35" s="183" t="s">
        <v>117</v>
      </c>
      <c r="Y35" s="18"/>
      <c r="Z35" s="18"/>
      <c r="AA35" s="18"/>
    </row>
    <row r="36" spans="1:27" ht="47.25" x14ac:dyDescent="0.2">
      <c r="A36" s="112" t="str">
        <f>'4'!A36</f>
        <v>1.1.3.3</v>
      </c>
      <c r="B36" s="155" t="str">
        <f>'4'!B36</f>
        <v>Капітальний ремонт покрівлі будівлі котельні на вул. Банковій, 10Г в м. Луцьку</v>
      </c>
      <c r="C36" s="184" t="str">
        <f>'4'!C36</f>
        <v>1 шт.</v>
      </c>
      <c r="D36" s="127">
        <f>'4'!D36</f>
        <v>1702.72</v>
      </c>
      <c r="E36" s="118" t="s">
        <v>48</v>
      </c>
      <c r="F36" s="118" t="s">
        <v>48</v>
      </c>
      <c r="G36" s="118" t="s">
        <v>48</v>
      </c>
      <c r="H36" s="118" t="s">
        <v>48</v>
      </c>
      <c r="I36" s="118" t="s">
        <v>48</v>
      </c>
      <c r="J36" s="118" t="s">
        <v>48</v>
      </c>
      <c r="K36" s="118" t="s">
        <v>48</v>
      </c>
      <c r="L36" s="118" t="s">
        <v>48</v>
      </c>
      <c r="M36" s="118" t="s">
        <v>48</v>
      </c>
      <c r="N36" s="110">
        <f>'4'!K36</f>
        <v>0</v>
      </c>
      <c r="O36" s="127">
        <f>'4'!L36</f>
        <v>1702.72</v>
      </c>
      <c r="P36" s="127">
        <v>0</v>
      </c>
      <c r="Q36" s="127">
        <v>0</v>
      </c>
      <c r="R36" s="109">
        <f>D36</f>
        <v>1702.72</v>
      </c>
      <c r="S36" s="127">
        <v>0</v>
      </c>
      <c r="T36" s="147" t="s">
        <v>117</v>
      </c>
      <c r="U36" s="184" t="s">
        <v>117</v>
      </c>
      <c r="V36" s="145" t="s">
        <v>117</v>
      </c>
      <c r="W36" s="145" t="s">
        <v>117</v>
      </c>
      <c r="X36" s="183" t="s">
        <v>117</v>
      </c>
      <c r="Y36" s="18"/>
      <c r="Z36" s="18"/>
      <c r="AA36" s="18"/>
    </row>
    <row r="37" spans="1:27" ht="47.25" x14ac:dyDescent="0.2">
      <c r="A37" s="112" t="str">
        <f>'4'!A37</f>
        <v>1.1.3.4</v>
      </c>
      <c r="B37" s="155" t="str">
        <f>'4'!B37</f>
        <v>Капітаьний ремонт котельні (заміна вікон та зовнішніх дверей) на вул. Банковій, 10Г в м. Луцьку</v>
      </c>
      <c r="C37" s="184" t="str">
        <f>'4'!C37</f>
        <v>1 шт.</v>
      </c>
      <c r="D37" s="127">
        <f>'4'!D37</f>
        <v>1499.47</v>
      </c>
      <c r="E37" s="118" t="s">
        <v>48</v>
      </c>
      <c r="F37" s="118" t="s">
        <v>48</v>
      </c>
      <c r="G37" s="118" t="s">
        <v>48</v>
      </c>
      <c r="H37" s="118" t="s">
        <v>48</v>
      </c>
      <c r="I37" s="118" t="s">
        <v>48</v>
      </c>
      <c r="J37" s="118" t="s">
        <v>48</v>
      </c>
      <c r="K37" s="118" t="s">
        <v>48</v>
      </c>
      <c r="L37" s="118" t="s">
        <v>48</v>
      </c>
      <c r="M37" s="118" t="s">
        <v>48</v>
      </c>
      <c r="N37" s="110">
        <f>'4'!K37</f>
        <v>0</v>
      </c>
      <c r="O37" s="127">
        <f>'4'!L37</f>
        <v>1499.47</v>
      </c>
      <c r="P37" s="127">
        <v>0</v>
      </c>
      <c r="Q37" s="127">
        <v>0</v>
      </c>
      <c r="R37" s="109">
        <f>D37</f>
        <v>1499.47</v>
      </c>
      <c r="S37" s="127">
        <v>0</v>
      </c>
      <c r="T37" s="147" t="s">
        <v>117</v>
      </c>
      <c r="U37" s="184" t="s">
        <v>117</v>
      </c>
      <c r="V37" s="145" t="s">
        <v>117</v>
      </c>
      <c r="W37" s="145" t="s">
        <v>117</v>
      </c>
      <c r="X37" s="183" t="s">
        <v>117</v>
      </c>
      <c r="Y37" s="18"/>
      <c r="Z37" s="18"/>
      <c r="AA37" s="18"/>
    </row>
    <row r="38" spans="1:27" ht="47.25" x14ac:dyDescent="0.2">
      <c r="A38" s="112" t="str">
        <f>'4'!A38</f>
        <v>1.1.3.5</v>
      </c>
      <c r="B38" s="155" t="str">
        <f>'4'!B38</f>
        <v>Капітальний ремонт покрівлі будівлі котельні на вул. Загородній, 3А в м. Луцьку</v>
      </c>
      <c r="C38" s="184" t="str">
        <f>'4'!C38</f>
        <v>1 шт.</v>
      </c>
      <c r="D38" s="127">
        <f>'4'!D38</f>
        <v>3375.36</v>
      </c>
      <c r="E38" s="118" t="s">
        <v>48</v>
      </c>
      <c r="F38" s="118" t="s">
        <v>48</v>
      </c>
      <c r="G38" s="118" t="s">
        <v>48</v>
      </c>
      <c r="H38" s="118" t="s">
        <v>48</v>
      </c>
      <c r="I38" s="118" t="s">
        <v>48</v>
      </c>
      <c r="J38" s="118" t="s">
        <v>48</v>
      </c>
      <c r="K38" s="118" t="s">
        <v>48</v>
      </c>
      <c r="L38" s="118" t="s">
        <v>48</v>
      </c>
      <c r="M38" s="118" t="s">
        <v>48</v>
      </c>
      <c r="N38" s="110">
        <f>'4'!K38</f>
        <v>0</v>
      </c>
      <c r="O38" s="127">
        <f>'4'!L38</f>
        <v>3375.36</v>
      </c>
      <c r="P38" s="127">
        <v>0</v>
      </c>
      <c r="Q38" s="127">
        <v>0</v>
      </c>
      <c r="R38" s="127">
        <v>0</v>
      </c>
      <c r="S38" s="109">
        <f>D38</f>
        <v>3375.36</v>
      </c>
      <c r="T38" s="147" t="s">
        <v>117</v>
      </c>
      <c r="U38" s="184" t="s">
        <v>117</v>
      </c>
      <c r="V38" s="145" t="s">
        <v>117</v>
      </c>
      <c r="W38" s="145" t="s">
        <v>117</v>
      </c>
      <c r="X38" s="183" t="s">
        <v>117</v>
      </c>
      <c r="Y38" s="18"/>
      <c r="Z38" s="18"/>
      <c r="AA38" s="18"/>
    </row>
    <row r="39" spans="1:27" ht="47.25" x14ac:dyDescent="0.2">
      <c r="A39" s="112" t="str">
        <f>'4'!A39</f>
        <v>1.1.3.6</v>
      </c>
      <c r="B39" s="155" t="str">
        <f>'4'!B39</f>
        <v>Капітаьний ремонт котельні (заміна вікон та зовнішніх дверей) на вул. Загородній, 3А в м. Луцьку</v>
      </c>
      <c r="C39" s="184" t="str">
        <f>'4'!C39</f>
        <v>1 шт.</v>
      </c>
      <c r="D39" s="127">
        <f>'4'!D39</f>
        <v>1449.29</v>
      </c>
      <c r="E39" s="118" t="s">
        <v>48</v>
      </c>
      <c r="F39" s="118" t="s">
        <v>48</v>
      </c>
      <c r="G39" s="118" t="s">
        <v>48</v>
      </c>
      <c r="H39" s="118" t="s">
        <v>48</v>
      </c>
      <c r="I39" s="118" t="s">
        <v>48</v>
      </c>
      <c r="J39" s="118" t="s">
        <v>48</v>
      </c>
      <c r="K39" s="118" t="s">
        <v>48</v>
      </c>
      <c r="L39" s="118" t="s">
        <v>48</v>
      </c>
      <c r="M39" s="118" t="s">
        <v>48</v>
      </c>
      <c r="N39" s="110">
        <f>'4'!K39</f>
        <v>0</v>
      </c>
      <c r="O39" s="127">
        <f>'4'!L39</f>
        <v>1449.29</v>
      </c>
      <c r="P39" s="127">
        <v>0</v>
      </c>
      <c r="Q39" s="127">
        <v>0</v>
      </c>
      <c r="R39" s="127">
        <v>0</v>
      </c>
      <c r="S39" s="109">
        <f>D39</f>
        <v>1449.29</v>
      </c>
      <c r="T39" s="147" t="s">
        <v>117</v>
      </c>
      <c r="U39" s="184" t="s">
        <v>117</v>
      </c>
      <c r="V39" s="145" t="s">
        <v>117</v>
      </c>
      <c r="W39" s="145" t="s">
        <v>117</v>
      </c>
      <c r="X39" s="183" t="s">
        <v>117</v>
      </c>
      <c r="Y39" s="18"/>
      <c r="Z39" s="18"/>
      <c r="AA39" s="18"/>
    </row>
    <row r="40" spans="1:27" ht="78.75" x14ac:dyDescent="0.2">
      <c r="A40" s="112" t="str">
        <f>'4'!A40</f>
        <v>1.1.3.7</v>
      </c>
      <c r="B40" s="155" t="str">
        <f>'4'!B40</f>
        <v>Розробка проєктної документації по об'єкту: "Капітальний ремонт котельні в частині встановлення центрального теплового пункту за адресою: м. Луцьк, вул. Гулака-Артемовського, 20"</v>
      </c>
      <c r="C40" s="184" t="str">
        <f>'4'!C40</f>
        <v>1 шт.</v>
      </c>
      <c r="D40" s="127">
        <f>'4'!D40</f>
        <v>541.97</v>
      </c>
      <c r="E40" s="118" t="s">
        <v>48</v>
      </c>
      <c r="F40" s="118" t="s">
        <v>48</v>
      </c>
      <c r="G40" s="118" t="s">
        <v>48</v>
      </c>
      <c r="H40" s="118" t="s">
        <v>48</v>
      </c>
      <c r="I40" s="118" t="s">
        <v>48</v>
      </c>
      <c r="J40" s="118" t="s">
        <v>48</v>
      </c>
      <c r="K40" s="118" t="s">
        <v>48</v>
      </c>
      <c r="L40" s="118" t="s">
        <v>48</v>
      </c>
      <c r="M40" s="118" t="s">
        <v>48</v>
      </c>
      <c r="N40" s="110">
        <f>'4'!K40</f>
        <v>0</v>
      </c>
      <c r="O40" s="110">
        <f>'4'!L40</f>
        <v>541.97</v>
      </c>
      <c r="P40" s="127">
        <v>0</v>
      </c>
      <c r="Q40" s="127">
        <v>0</v>
      </c>
      <c r="R40" s="127">
        <v>0</v>
      </c>
      <c r="S40" s="109">
        <f>D40</f>
        <v>541.97</v>
      </c>
      <c r="T40" s="147" t="s">
        <v>117</v>
      </c>
      <c r="U40" s="184" t="s">
        <v>117</v>
      </c>
      <c r="V40" s="145" t="s">
        <v>117</v>
      </c>
      <c r="W40" s="145" t="s">
        <v>117</v>
      </c>
      <c r="X40" s="183" t="s">
        <v>117</v>
      </c>
      <c r="Y40" s="18"/>
      <c r="Z40" s="18"/>
      <c r="AA40" s="18"/>
    </row>
    <row r="41" spans="1:27" ht="67.5" customHeight="1" x14ac:dyDescent="0.2">
      <c r="A41" s="112" t="str">
        <f>'4'!A41</f>
        <v>1.1.3.8</v>
      </c>
      <c r="B41" s="155" t="str">
        <f>'4'!B41</f>
        <v xml:space="preserve">Розробка проєктно документації по обєкту: "Реконструкція комірок РУ-10 кВ котельні ДКП "Луцьктепло" за адресою: м. Луцьк, вул. Магістральній, 56" </v>
      </c>
      <c r="C41" s="187" t="str">
        <f>'4'!C41</f>
        <v>1 шт.</v>
      </c>
      <c r="D41" s="127">
        <f>'4'!D41</f>
        <v>67.66</v>
      </c>
      <c r="E41" s="118" t="s">
        <v>48</v>
      </c>
      <c r="F41" s="118" t="s">
        <v>48</v>
      </c>
      <c r="G41" s="118" t="s">
        <v>48</v>
      </c>
      <c r="H41" s="118" t="s">
        <v>48</v>
      </c>
      <c r="I41" s="118" t="s">
        <v>48</v>
      </c>
      <c r="J41" s="118" t="s">
        <v>48</v>
      </c>
      <c r="K41" s="118" t="s">
        <v>48</v>
      </c>
      <c r="L41" s="118" t="s">
        <v>48</v>
      </c>
      <c r="M41" s="118" t="s">
        <v>48</v>
      </c>
      <c r="N41" s="110">
        <f>'4'!K41</f>
        <v>0</v>
      </c>
      <c r="O41" s="110">
        <f>'4'!L41</f>
        <v>67.66</v>
      </c>
      <c r="P41" s="127">
        <v>0</v>
      </c>
      <c r="Q41" s="127">
        <v>0</v>
      </c>
      <c r="R41" s="127">
        <v>0</v>
      </c>
      <c r="S41" s="109">
        <f>D41</f>
        <v>67.66</v>
      </c>
      <c r="T41" s="147" t="s">
        <v>117</v>
      </c>
      <c r="U41" s="187" t="s">
        <v>117</v>
      </c>
      <c r="V41" s="145" t="s">
        <v>117</v>
      </c>
      <c r="W41" s="145" t="s">
        <v>117</v>
      </c>
      <c r="X41" s="186" t="s">
        <v>117</v>
      </c>
      <c r="Y41" s="18"/>
      <c r="Z41" s="18"/>
      <c r="AA41" s="18"/>
    </row>
    <row r="42" spans="1:27" ht="62.25" customHeight="1" x14ac:dyDescent="0.2">
      <c r="A42" s="112" t="str">
        <f>'4'!A42</f>
        <v>1.1.3.9</v>
      </c>
      <c r="B42" s="155" t="str">
        <f>'4'!B42</f>
        <v>Розробка проектно-кошторисної документації по обєкту: "Реконструкція вузла обліку газу котельні на вул. Дубнівській, 15 в м. Луцьку".</v>
      </c>
      <c r="C42" s="192" t="str">
        <f>'4'!C42</f>
        <v>1 шт.</v>
      </c>
      <c r="D42" s="127">
        <f>'4'!D42</f>
        <v>16.62</v>
      </c>
      <c r="E42" s="118" t="s">
        <v>48</v>
      </c>
      <c r="F42" s="118" t="s">
        <v>48</v>
      </c>
      <c r="G42" s="118" t="s">
        <v>48</v>
      </c>
      <c r="H42" s="118" t="s">
        <v>48</v>
      </c>
      <c r="I42" s="118" t="s">
        <v>48</v>
      </c>
      <c r="J42" s="118" t="s">
        <v>48</v>
      </c>
      <c r="K42" s="118" t="s">
        <v>48</v>
      </c>
      <c r="L42" s="118" t="s">
        <v>48</v>
      </c>
      <c r="M42" s="118" t="s">
        <v>48</v>
      </c>
      <c r="N42" s="110">
        <v>0</v>
      </c>
      <c r="O42" s="110">
        <f>'4'!L42</f>
        <v>16.62</v>
      </c>
      <c r="P42" s="127">
        <v>0</v>
      </c>
      <c r="Q42" s="127">
        <v>0</v>
      </c>
      <c r="R42" s="127">
        <f>D42</f>
        <v>16.62</v>
      </c>
      <c r="S42" s="109">
        <v>0</v>
      </c>
      <c r="T42" s="147"/>
      <c r="U42" s="192"/>
      <c r="V42" s="145"/>
      <c r="W42" s="145"/>
      <c r="X42" s="191"/>
      <c r="Y42" s="18"/>
      <c r="Z42" s="18"/>
      <c r="AA42" s="18"/>
    </row>
    <row r="43" spans="1:27" ht="66" customHeight="1" x14ac:dyDescent="0.2">
      <c r="A43" s="112" t="str">
        <f>'4'!A43</f>
        <v>1.1.3.10</v>
      </c>
      <c r="B43" s="155" t="str">
        <f>'4'!B43</f>
        <v>Розробка проектно-кошторисної документації по обєкту: "Реконструкція вузла обліку газу котельні на вул. Захисників України, 20А в м. Луцьку"</v>
      </c>
      <c r="C43" s="192" t="str">
        <f>'4'!C43</f>
        <v>1 шт.</v>
      </c>
      <c r="D43" s="127">
        <f>'4'!D43</f>
        <v>16.62</v>
      </c>
      <c r="E43" s="118" t="s">
        <v>48</v>
      </c>
      <c r="F43" s="118" t="s">
        <v>48</v>
      </c>
      <c r="G43" s="118" t="s">
        <v>48</v>
      </c>
      <c r="H43" s="118" t="s">
        <v>48</v>
      </c>
      <c r="I43" s="118" t="s">
        <v>48</v>
      </c>
      <c r="J43" s="118" t="s">
        <v>48</v>
      </c>
      <c r="K43" s="118" t="s">
        <v>48</v>
      </c>
      <c r="L43" s="118" t="s">
        <v>48</v>
      </c>
      <c r="M43" s="118" t="s">
        <v>48</v>
      </c>
      <c r="N43" s="110">
        <v>0</v>
      </c>
      <c r="O43" s="110">
        <f>'4'!L43</f>
        <v>16.62</v>
      </c>
      <c r="P43" s="127">
        <v>0</v>
      </c>
      <c r="Q43" s="127">
        <v>0</v>
      </c>
      <c r="R43" s="127">
        <f t="shared" ref="R43:R44" si="2">D43</f>
        <v>16.62</v>
      </c>
      <c r="S43" s="109">
        <v>0</v>
      </c>
      <c r="T43" s="147"/>
      <c r="U43" s="192"/>
      <c r="V43" s="145"/>
      <c r="W43" s="145"/>
      <c r="X43" s="191"/>
      <c r="Y43" s="18"/>
      <c r="Z43" s="18"/>
      <c r="AA43" s="18"/>
    </row>
    <row r="44" spans="1:27" ht="78.75" x14ac:dyDescent="0.2">
      <c r="A44" s="112" t="str">
        <f>'4'!A44</f>
        <v>1.1.3.11</v>
      </c>
      <c r="B44" s="155" t="str">
        <f>'4'!B44</f>
        <v>Розробка проектно-кошторисної документації по обєкту: "Встановлення вузла обліку газу на газопроводі високого тиску перед ШГРП на вул. Ковельській, 47А в м. Луцьку".</v>
      </c>
      <c r="C44" s="192" t="str">
        <f>'4'!C44</f>
        <v>1 шт.</v>
      </c>
      <c r="D44" s="127">
        <f>'4'!D44</f>
        <v>16.62</v>
      </c>
      <c r="E44" s="118" t="s">
        <v>48</v>
      </c>
      <c r="F44" s="118" t="s">
        <v>48</v>
      </c>
      <c r="G44" s="118" t="s">
        <v>48</v>
      </c>
      <c r="H44" s="118" t="s">
        <v>48</v>
      </c>
      <c r="I44" s="118" t="s">
        <v>48</v>
      </c>
      <c r="J44" s="118" t="s">
        <v>48</v>
      </c>
      <c r="K44" s="118" t="s">
        <v>48</v>
      </c>
      <c r="L44" s="118" t="s">
        <v>48</v>
      </c>
      <c r="M44" s="118" t="s">
        <v>48</v>
      </c>
      <c r="N44" s="110">
        <v>0</v>
      </c>
      <c r="O44" s="110">
        <f>'4'!L44</f>
        <v>16.62</v>
      </c>
      <c r="P44" s="127">
        <v>0</v>
      </c>
      <c r="Q44" s="127">
        <v>0</v>
      </c>
      <c r="R44" s="127">
        <f t="shared" si="2"/>
        <v>16.62</v>
      </c>
      <c r="S44" s="109">
        <v>0</v>
      </c>
      <c r="T44" s="147"/>
      <c r="U44" s="192"/>
      <c r="V44" s="145"/>
      <c r="W44" s="145"/>
      <c r="X44" s="191"/>
      <c r="Y44" s="18"/>
      <c r="Z44" s="18"/>
      <c r="AA44" s="18"/>
    </row>
    <row r="45" spans="1:27" ht="15.75" x14ac:dyDescent="0.2">
      <c r="A45" s="112" t="str">
        <f>'4'!A45</f>
        <v>1.1.3.12</v>
      </c>
      <c r="B45" s="155" t="str">
        <f>'4'!B45</f>
        <v>Придбання транспортного засобу</v>
      </c>
      <c r="C45" s="192" t="str">
        <f>'4'!C45</f>
        <v>1 шт.</v>
      </c>
      <c r="D45" s="196">
        <f>'4'!D45</f>
        <v>1034.1300000000001</v>
      </c>
      <c r="E45" s="118" t="s">
        <v>48</v>
      </c>
      <c r="F45" s="118" t="s">
        <v>48</v>
      </c>
      <c r="G45" s="118" t="s">
        <v>48</v>
      </c>
      <c r="H45" s="118" t="s">
        <v>48</v>
      </c>
      <c r="I45" s="118" t="s">
        <v>48</v>
      </c>
      <c r="J45" s="118" t="s">
        <v>48</v>
      </c>
      <c r="K45" s="118" t="s">
        <v>48</v>
      </c>
      <c r="L45" s="118" t="s">
        <v>48</v>
      </c>
      <c r="M45" s="118" t="s">
        <v>48</v>
      </c>
      <c r="N45" s="127">
        <f>'4'!K45</f>
        <v>1034.1300000000001</v>
      </c>
      <c r="O45" s="110">
        <f>'4'!L45</f>
        <v>0</v>
      </c>
      <c r="P45" s="127">
        <v>0</v>
      </c>
      <c r="Q45" s="127">
        <v>0</v>
      </c>
      <c r="R45" s="127">
        <v>0</v>
      </c>
      <c r="S45" s="109">
        <f>D45</f>
        <v>1034.1300000000001</v>
      </c>
      <c r="T45" s="147"/>
      <c r="U45" s="192"/>
      <c r="V45" s="145"/>
      <c r="W45" s="145"/>
      <c r="X45" s="191"/>
      <c r="Y45" s="18"/>
      <c r="Z45" s="18"/>
      <c r="AA45" s="18"/>
    </row>
    <row r="46" spans="1:27" ht="31.5" x14ac:dyDescent="0.2">
      <c r="A46" s="112" t="str">
        <f>'4'!A46</f>
        <v>1.1.3.13</v>
      </c>
      <c r="B46" s="155" t="str">
        <f>'4'!B46</f>
        <v>Придбання фотокопіювального обладнання</v>
      </c>
      <c r="C46" s="184" t="str">
        <f>'4'!C46</f>
        <v>3 шт.</v>
      </c>
      <c r="D46" s="127">
        <f>'4'!D46</f>
        <v>105.57</v>
      </c>
      <c r="E46" s="118" t="s">
        <v>48</v>
      </c>
      <c r="F46" s="118" t="s">
        <v>48</v>
      </c>
      <c r="G46" s="118" t="s">
        <v>48</v>
      </c>
      <c r="H46" s="118" t="s">
        <v>48</v>
      </c>
      <c r="I46" s="118" t="s">
        <v>48</v>
      </c>
      <c r="J46" s="118" t="s">
        <v>48</v>
      </c>
      <c r="K46" s="118" t="s">
        <v>48</v>
      </c>
      <c r="L46" s="118" t="s">
        <v>48</v>
      </c>
      <c r="M46" s="118" t="s">
        <v>48</v>
      </c>
      <c r="N46" s="110">
        <f>'4'!K46</f>
        <v>105.57</v>
      </c>
      <c r="O46" s="110">
        <f>'4'!L46</f>
        <v>0</v>
      </c>
      <c r="P46" s="127">
        <v>0</v>
      </c>
      <c r="Q46" s="127">
        <v>0</v>
      </c>
      <c r="R46" s="109">
        <f>D46</f>
        <v>105.57</v>
      </c>
      <c r="S46" s="127">
        <v>0</v>
      </c>
      <c r="T46" s="147" t="s">
        <v>117</v>
      </c>
      <c r="U46" s="184" t="s">
        <v>117</v>
      </c>
      <c r="V46" s="145" t="s">
        <v>117</v>
      </c>
      <c r="W46" s="145" t="s">
        <v>117</v>
      </c>
      <c r="X46" s="183" t="s">
        <v>117</v>
      </c>
      <c r="Y46" s="18"/>
      <c r="Z46" s="18"/>
      <c r="AA46" s="18"/>
    </row>
    <row r="47" spans="1:27" ht="15.75" x14ac:dyDescent="0.2">
      <c r="A47" s="112" t="str">
        <f>'4'!A47</f>
        <v>1.1.3.14</v>
      </c>
      <c r="B47" s="155" t="str">
        <f>'4'!B47</f>
        <v>Придбання компютерного обладнання</v>
      </c>
      <c r="C47" s="184" t="str">
        <f>'4'!C47</f>
        <v>10 шт.</v>
      </c>
      <c r="D47" s="127">
        <f>'4'!D47</f>
        <v>241.53</v>
      </c>
      <c r="E47" s="118" t="s">
        <v>48</v>
      </c>
      <c r="F47" s="118" t="s">
        <v>48</v>
      </c>
      <c r="G47" s="118" t="s">
        <v>48</v>
      </c>
      <c r="H47" s="118" t="s">
        <v>48</v>
      </c>
      <c r="I47" s="118" t="s">
        <v>48</v>
      </c>
      <c r="J47" s="118" t="s">
        <v>48</v>
      </c>
      <c r="K47" s="118" t="s">
        <v>48</v>
      </c>
      <c r="L47" s="118" t="s">
        <v>48</v>
      </c>
      <c r="M47" s="118" t="s">
        <v>48</v>
      </c>
      <c r="N47" s="110">
        <f>'4'!K47</f>
        <v>241.53</v>
      </c>
      <c r="O47" s="110">
        <f>'4'!L47</f>
        <v>0</v>
      </c>
      <c r="P47" s="127">
        <v>0</v>
      </c>
      <c r="Q47" s="127">
        <v>0</v>
      </c>
      <c r="R47" s="109">
        <f>D47</f>
        <v>241.53</v>
      </c>
      <c r="S47" s="127">
        <v>0</v>
      </c>
      <c r="T47" s="147" t="s">
        <v>117</v>
      </c>
      <c r="U47" s="184" t="s">
        <v>117</v>
      </c>
      <c r="V47" s="145" t="s">
        <v>117</v>
      </c>
      <c r="W47" s="145" t="s">
        <v>117</v>
      </c>
      <c r="X47" s="183" t="s">
        <v>117</v>
      </c>
      <c r="Y47" s="18"/>
      <c r="Z47" s="18"/>
      <c r="AA47" s="18"/>
    </row>
    <row r="48" spans="1:27" ht="16.5" customHeight="1" x14ac:dyDescent="0.25">
      <c r="A48" s="203" t="s">
        <v>68</v>
      </c>
      <c r="B48" s="204"/>
      <c r="C48" s="205"/>
      <c r="D48" s="127">
        <f>SUM(D34:D47)</f>
        <v>15824.070000000002</v>
      </c>
      <c r="E48" s="108" t="s">
        <v>22</v>
      </c>
      <c r="F48" s="108" t="s">
        <v>22</v>
      </c>
      <c r="G48" s="108" t="s">
        <v>117</v>
      </c>
      <c r="H48" s="108" t="s">
        <v>117</v>
      </c>
      <c r="I48" s="108" t="s">
        <v>117</v>
      </c>
      <c r="J48" s="108" t="s">
        <v>117</v>
      </c>
      <c r="K48" s="108" t="s">
        <v>117</v>
      </c>
      <c r="L48" s="108" t="s">
        <v>117</v>
      </c>
      <c r="M48" s="110" t="s">
        <v>117</v>
      </c>
      <c r="N48" s="127">
        <f t="shared" ref="N48:S48" si="3">SUM(N34:N47)</f>
        <v>1758.51</v>
      </c>
      <c r="O48" s="127">
        <f t="shared" si="3"/>
        <v>14065.560000000001</v>
      </c>
      <c r="P48" s="127">
        <f t="shared" si="3"/>
        <v>0</v>
      </c>
      <c r="Q48" s="127">
        <f t="shared" si="3"/>
        <v>0</v>
      </c>
      <c r="R48" s="127">
        <f t="shared" si="3"/>
        <v>9355.6600000000017</v>
      </c>
      <c r="S48" s="127">
        <f t="shared" si="3"/>
        <v>6468.41</v>
      </c>
      <c r="T48" s="105" t="s">
        <v>117</v>
      </c>
      <c r="U48" s="105" t="s">
        <v>117</v>
      </c>
      <c r="V48" s="105" t="s">
        <v>117</v>
      </c>
      <c r="W48" s="105" t="s">
        <v>117</v>
      </c>
      <c r="X48" s="108" t="s">
        <v>117</v>
      </c>
      <c r="Y48" s="13"/>
      <c r="Z48" s="13"/>
      <c r="AA48" s="13"/>
    </row>
    <row r="49" spans="1:27" ht="15" customHeight="1" x14ac:dyDescent="0.25">
      <c r="A49" s="203" t="s">
        <v>69</v>
      </c>
      <c r="B49" s="204"/>
      <c r="C49" s="205"/>
      <c r="D49" s="127">
        <f>D30+D48+D32</f>
        <v>44678.689999999995</v>
      </c>
      <c r="E49" s="110" t="s">
        <v>48</v>
      </c>
      <c r="F49" s="110" t="s">
        <v>48</v>
      </c>
      <c r="G49" s="107" t="s">
        <v>117</v>
      </c>
      <c r="H49" s="107" t="s">
        <v>117</v>
      </c>
      <c r="I49" s="107" t="s">
        <v>117</v>
      </c>
      <c r="J49" s="146" t="str">
        <f>J30</f>
        <v>-</v>
      </c>
      <c r="K49" s="107" t="s">
        <v>117</v>
      </c>
      <c r="L49" s="107" t="s">
        <v>117</v>
      </c>
      <c r="M49" s="110" t="s">
        <v>117</v>
      </c>
      <c r="N49" s="127">
        <f t="shared" ref="N49:S49" si="4">N30+N48+N32</f>
        <v>3660.79</v>
      </c>
      <c r="O49" s="127">
        <f t="shared" si="4"/>
        <v>41017.9</v>
      </c>
      <c r="P49" s="127">
        <f t="shared" si="4"/>
        <v>0</v>
      </c>
      <c r="Q49" s="127">
        <f t="shared" si="4"/>
        <v>222.37</v>
      </c>
      <c r="R49" s="127">
        <f t="shared" si="4"/>
        <v>9897.510000000002</v>
      </c>
      <c r="S49" s="127">
        <f t="shared" si="4"/>
        <v>34558.81</v>
      </c>
      <c r="T49" s="150" t="str">
        <f>T30</f>
        <v>-</v>
      </c>
      <c r="U49" s="105" t="s">
        <v>117</v>
      </c>
      <c r="V49" s="105" t="str">
        <f>V30</f>
        <v>-</v>
      </c>
      <c r="W49" s="105" t="str">
        <f>W30</f>
        <v>-</v>
      </c>
      <c r="X49" s="108" t="str">
        <f>X30</f>
        <v>-</v>
      </c>
      <c r="Y49" s="13"/>
      <c r="Z49" s="13"/>
      <c r="AA49" s="13"/>
    </row>
    <row r="50" spans="1:27" ht="17.45" hidden="1" customHeight="1" x14ac:dyDescent="0.2">
      <c r="A50" s="112" t="s">
        <v>52</v>
      </c>
      <c r="B50" s="262" t="s">
        <v>108</v>
      </c>
      <c r="C50" s="263"/>
      <c r="D50" s="263"/>
      <c r="E50" s="263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4"/>
      <c r="Y50" s="18"/>
      <c r="Z50" s="18"/>
      <c r="AA50" s="18"/>
    </row>
    <row r="51" spans="1:27" ht="16.899999999999999" hidden="1" customHeight="1" x14ac:dyDescent="0.2">
      <c r="A51" s="151" t="s">
        <v>10</v>
      </c>
      <c r="B51" s="200" t="s">
        <v>64</v>
      </c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2"/>
    </row>
    <row r="52" spans="1:27" ht="15.75" hidden="1" x14ac:dyDescent="0.2">
      <c r="A52" s="122"/>
      <c r="B52" s="122"/>
      <c r="C52" s="122"/>
      <c r="D52" s="122"/>
      <c r="E52" s="107" t="s">
        <v>22</v>
      </c>
      <c r="F52" s="107" t="s">
        <v>22</v>
      </c>
      <c r="G52" s="107" t="s">
        <v>22</v>
      </c>
      <c r="H52" s="107" t="s">
        <v>22</v>
      </c>
      <c r="I52" s="107" t="s">
        <v>22</v>
      </c>
      <c r="J52" s="107" t="s">
        <v>22</v>
      </c>
      <c r="K52" s="107" t="s">
        <v>22</v>
      </c>
      <c r="L52" s="107" t="s">
        <v>22</v>
      </c>
      <c r="M52" s="107" t="s">
        <v>22</v>
      </c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7"/>
      <c r="Z52" s="17"/>
      <c r="AA52" s="17"/>
    </row>
    <row r="53" spans="1:27" ht="12.75" hidden="1" customHeight="1" x14ac:dyDescent="0.2">
      <c r="A53" s="203" t="s">
        <v>70</v>
      </c>
      <c r="B53" s="204"/>
      <c r="C53" s="205"/>
      <c r="D53" s="108"/>
      <c r="E53" s="108" t="s">
        <v>22</v>
      </c>
      <c r="F53" s="108" t="s">
        <v>22</v>
      </c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3"/>
      <c r="Z53" s="13"/>
      <c r="AA53" s="13"/>
    </row>
    <row r="54" spans="1:27" ht="13.5" hidden="1" customHeight="1" x14ac:dyDescent="0.2">
      <c r="A54" s="114" t="s">
        <v>11</v>
      </c>
      <c r="B54" s="200" t="s">
        <v>107</v>
      </c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2"/>
    </row>
    <row r="55" spans="1:27" ht="15.75" hidden="1" x14ac:dyDescent="0.2">
      <c r="A55" s="122"/>
      <c r="B55" s="122"/>
      <c r="C55" s="122"/>
      <c r="D55" s="122"/>
      <c r="E55" s="107" t="s">
        <v>22</v>
      </c>
      <c r="F55" s="107" t="s">
        <v>22</v>
      </c>
      <c r="G55" s="107" t="s">
        <v>22</v>
      </c>
      <c r="H55" s="107" t="s">
        <v>22</v>
      </c>
      <c r="I55" s="107" t="s">
        <v>22</v>
      </c>
      <c r="J55" s="107" t="s">
        <v>22</v>
      </c>
      <c r="K55" s="107" t="s">
        <v>22</v>
      </c>
      <c r="L55" s="107" t="s">
        <v>22</v>
      </c>
      <c r="M55" s="107" t="s">
        <v>22</v>
      </c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7"/>
      <c r="Z55" s="17"/>
      <c r="AA55" s="17"/>
    </row>
    <row r="56" spans="1:27" ht="10.5" hidden="1" customHeight="1" x14ac:dyDescent="0.2">
      <c r="A56" s="203" t="s">
        <v>71</v>
      </c>
      <c r="B56" s="204"/>
      <c r="C56" s="205"/>
      <c r="D56" s="108"/>
      <c r="E56" s="108" t="s">
        <v>22</v>
      </c>
      <c r="F56" s="108" t="s">
        <v>22</v>
      </c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3"/>
      <c r="Z56" s="13"/>
      <c r="AA56" s="13"/>
    </row>
    <row r="57" spans="1:27" ht="15" hidden="1" customHeight="1" x14ac:dyDescent="0.2">
      <c r="A57" s="108" t="s">
        <v>37</v>
      </c>
      <c r="B57" s="200" t="s">
        <v>76</v>
      </c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2"/>
    </row>
    <row r="58" spans="1:27" ht="15.75" hidden="1" x14ac:dyDescent="0.2">
      <c r="A58" s="122"/>
      <c r="B58" s="122"/>
      <c r="C58" s="122"/>
      <c r="D58" s="122"/>
      <c r="E58" s="107" t="s">
        <v>22</v>
      </c>
      <c r="F58" s="107" t="s">
        <v>22</v>
      </c>
      <c r="G58" s="107" t="s">
        <v>22</v>
      </c>
      <c r="H58" s="107" t="s">
        <v>22</v>
      </c>
      <c r="I58" s="107" t="s">
        <v>22</v>
      </c>
      <c r="J58" s="107" t="s">
        <v>22</v>
      </c>
      <c r="K58" s="107" t="s">
        <v>22</v>
      </c>
      <c r="L58" s="107" t="s">
        <v>22</v>
      </c>
      <c r="M58" s="107" t="s">
        <v>22</v>
      </c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7"/>
      <c r="Z58" s="17"/>
      <c r="AA58" s="17"/>
    </row>
    <row r="59" spans="1:27" ht="10.5" hidden="1" customHeight="1" x14ac:dyDescent="0.2">
      <c r="A59" s="203" t="s">
        <v>72</v>
      </c>
      <c r="B59" s="204"/>
      <c r="C59" s="205"/>
      <c r="D59" s="108"/>
      <c r="E59" s="108" t="s">
        <v>22</v>
      </c>
      <c r="F59" s="108" t="s">
        <v>22</v>
      </c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3"/>
      <c r="Z59" s="13"/>
      <c r="AA59" s="13"/>
    </row>
    <row r="60" spans="1:27" ht="15.75" hidden="1" x14ac:dyDescent="0.2">
      <c r="A60" s="152"/>
      <c r="B60" s="152"/>
      <c r="C60" s="152"/>
      <c r="D60" s="152"/>
      <c r="E60" s="152"/>
      <c r="F60" s="152"/>
      <c r="G60" s="152"/>
      <c r="H60" s="152"/>
      <c r="I60" s="152"/>
      <c r="J60" s="152"/>
      <c r="K60" s="152">
        <v>2</v>
      </c>
      <c r="L60" s="152"/>
      <c r="M60" s="152"/>
      <c r="N60" s="152"/>
      <c r="O60" s="204" t="s">
        <v>98</v>
      </c>
      <c r="P60" s="204"/>
      <c r="Q60" s="204"/>
      <c r="R60" s="204"/>
      <c r="S60" s="204"/>
      <c r="T60" s="204"/>
      <c r="U60" s="204"/>
      <c r="V60" s="204"/>
      <c r="W60" s="204"/>
      <c r="X60" s="204"/>
    </row>
    <row r="61" spans="1:27" ht="15.75" hidden="1" x14ac:dyDescent="0.2">
      <c r="A61" s="122">
        <v>1</v>
      </c>
      <c r="B61" s="122">
        <v>2</v>
      </c>
      <c r="C61" s="122">
        <v>3</v>
      </c>
      <c r="D61" s="122">
        <v>4</v>
      </c>
      <c r="E61" s="122">
        <v>5</v>
      </c>
      <c r="F61" s="122">
        <v>6</v>
      </c>
      <c r="G61" s="128">
        <v>7</v>
      </c>
      <c r="H61" s="122">
        <v>8</v>
      </c>
      <c r="I61" s="122">
        <v>9</v>
      </c>
      <c r="J61" s="122">
        <v>10</v>
      </c>
      <c r="K61" s="153">
        <v>11</v>
      </c>
      <c r="L61" s="153">
        <v>12</v>
      </c>
      <c r="M61" s="153">
        <v>13</v>
      </c>
      <c r="N61" s="122">
        <v>14</v>
      </c>
      <c r="O61" s="122">
        <v>15</v>
      </c>
      <c r="P61" s="122">
        <v>16</v>
      </c>
      <c r="Q61" s="122">
        <v>17</v>
      </c>
      <c r="R61" s="122">
        <v>18</v>
      </c>
      <c r="S61" s="122">
        <v>19</v>
      </c>
      <c r="T61" s="122">
        <v>20</v>
      </c>
      <c r="U61" s="122">
        <v>21</v>
      </c>
      <c r="V61" s="122">
        <v>22</v>
      </c>
      <c r="W61" s="122">
        <v>23</v>
      </c>
      <c r="X61" s="122">
        <v>24</v>
      </c>
    </row>
    <row r="62" spans="1:27" ht="16.5" hidden="1" customHeight="1" x14ac:dyDescent="0.2">
      <c r="A62" s="114" t="s">
        <v>12</v>
      </c>
      <c r="B62" s="200" t="s">
        <v>77</v>
      </c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2"/>
    </row>
    <row r="63" spans="1:27" ht="15.75" hidden="1" x14ac:dyDescent="0.2">
      <c r="A63" s="122"/>
      <c r="B63" s="122"/>
      <c r="C63" s="122"/>
      <c r="D63" s="122"/>
      <c r="E63" s="107" t="s">
        <v>22</v>
      </c>
      <c r="F63" s="107" t="s">
        <v>22</v>
      </c>
      <c r="G63" s="107" t="s">
        <v>22</v>
      </c>
      <c r="H63" s="107" t="s">
        <v>22</v>
      </c>
      <c r="I63" s="107" t="s">
        <v>22</v>
      </c>
      <c r="J63" s="107" t="s">
        <v>22</v>
      </c>
      <c r="K63" s="107" t="s">
        <v>22</v>
      </c>
      <c r="L63" s="107" t="s">
        <v>22</v>
      </c>
      <c r="M63" s="107" t="s">
        <v>22</v>
      </c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7"/>
      <c r="Z63" s="17"/>
      <c r="AA63" s="17"/>
    </row>
    <row r="64" spans="1:27" ht="15" hidden="1" customHeight="1" x14ac:dyDescent="0.2">
      <c r="A64" s="203" t="s">
        <v>73</v>
      </c>
      <c r="B64" s="204"/>
      <c r="C64" s="205"/>
      <c r="D64" s="108"/>
      <c r="E64" s="108" t="s">
        <v>22</v>
      </c>
      <c r="F64" s="108" t="s">
        <v>22</v>
      </c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3"/>
      <c r="Z64" s="13"/>
      <c r="AA64" s="13"/>
    </row>
    <row r="65" spans="1:27" ht="14.25" hidden="1" customHeight="1" x14ac:dyDescent="0.2">
      <c r="A65" s="108" t="s">
        <v>54</v>
      </c>
      <c r="B65" s="203" t="s">
        <v>66</v>
      </c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5"/>
      <c r="Y65" s="13"/>
      <c r="Z65" s="13"/>
      <c r="AA65" s="13"/>
    </row>
    <row r="66" spans="1:27" ht="15.75" hidden="1" x14ac:dyDescent="0.2">
      <c r="A66" s="122"/>
      <c r="B66" s="122"/>
      <c r="C66" s="122"/>
      <c r="D66" s="122"/>
      <c r="E66" s="107" t="s">
        <v>22</v>
      </c>
      <c r="F66" s="107" t="s">
        <v>22</v>
      </c>
      <c r="G66" s="107" t="s">
        <v>22</v>
      </c>
      <c r="H66" s="107" t="s">
        <v>22</v>
      </c>
      <c r="I66" s="107" t="s">
        <v>22</v>
      </c>
      <c r="J66" s="107" t="s">
        <v>22</v>
      </c>
      <c r="K66" s="107" t="s">
        <v>22</v>
      </c>
      <c r="L66" s="107" t="s">
        <v>22</v>
      </c>
      <c r="M66" s="107" t="s">
        <v>22</v>
      </c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7"/>
      <c r="Z66" s="17"/>
      <c r="AA66" s="17"/>
    </row>
    <row r="67" spans="1:27" ht="12.75" hidden="1" customHeight="1" x14ac:dyDescent="0.2">
      <c r="A67" s="203" t="s">
        <v>74</v>
      </c>
      <c r="B67" s="204"/>
      <c r="C67" s="205"/>
      <c r="D67" s="108"/>
      <c r="E67" s="108" t="s">
        <v>22</v>
      </c>
      <c r="F67" s="108" t="s">
        <v>22</v>
      </c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3"/>
      <c r="Z67" s="13"/>
      <c r="AA67" s="13"/>
    </row>
    <row r="68" spans="1:27" ht="12" hidden="1" customHeight="1" x14ac:dyDescent="0.2">
      <c r="A68" s="203" t="s">
        <v>75</v>
      </c>
      <c r="B68" s="204"/>
      <c r="C68" s="205"/>
      <c r="D68" s="108"/>
      <c r="E68" s="108" t="s">
        <v>22</v>
      </c>
      <c r="F68" s="108" t="s">
        <v>22</v>
      </c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3"/>
      <c r="Z68" s="13"/>
      <c r="AA68" s="13"/>
    </row>
    <row r="69" spans="1:27" ht="17.25" customHeight="1" x14ac:dyDescent="0.2">
      <c r="A69" s="199" t="s">
        <v>257</v>
      </c>
      <c r="B69" s="199"/>
      <c r="C69" s="199"/>
      <c r="D69" s="170">
        <f>D49</f>
        <v>44678.689999999995</v>
      </c>
      <c r="E69" s="170">
        <f>'4'!E50</f>
        <v>14682.17</v>
      </c>
      <c r="F69" s="170">
        <f>'4'!F50</f>
        <v>0</v>
      </c>
      <c r="G69" s="170">
        <f>'4'!G50</f>
        <v>0</v>
      </c>
      <c r="H69" s="170">
        <f>'4'!H50</f>
        <v>0</v>
      </c>
      <c r="I69" s="170">
        <v>0</v>
      </c>
      <c r="J69" s="170">
        <f>'4'!I50</f>
        <v>29996.519999999997</v>
      </c>
      <c r="K69" s="170">
        <v>0</v>
      </c>
      <c r="L69" s="170">
        <v>0</v>
      </c>
      <c r="M69" s="170">
        <f>E69+F69</f>
        <v>14682.17</v>
      </c>
      <c r="N69" s="170">
        <f t="shared" ref="N69:T69" si="5">N49</f>
        <v>3660.79</v>
      </c>
      <c r="O69" s="170">
        <f t="shared" si="5"/>
        <v>41017.9</v>
      </c>
      <c r="P69" s="170">
        <f t="shared" si="5"/>
        <v>0</v>
      </c>
      <c r="Q69" s="170">
        <f t="shared" si="5"/>
        <v>222.37</v>
      </c>
      <c r="R69" s="170">
        <f t="shared" si="5"/>
        <v>9897.510000000002</v>
      </c>
      <c r="S69" s="170">
        <f t="shared" si="5"/>
        <v>34558.81</v>
      </c>
      <c r="T69" s="124" t="str">
        <f t="shared" si="5"/>
        <v>-</v>
      </c>
      <c r="U69" s="122" t="s">
        <v>117</v>
      </c>
      <c r="V69" s="122" t="str">
        <f>V49</f>
        <v>-</v>
      </c>
      <c r="W69" s="122" t="str">
        <f>W49</f>
        <v>-</v>
      </c>
      <c r="X69" s="122" t="str">
        <f>X49</f>
        <v>-</v>
      </c>
      <c r="Y69" s="17"/>
      <c r="Z69" s="17"/>
      <c r="AA69" s="17"/>
    </row>
    <row r="70" spans="1:27" ht="17.25" customHeight="1" x14ac:dyDescent="0.25">
      <c r="A70" s="100" t="s">
        <v>120</v>
      </c>
      <c r="B70" s="225" t="s">
        <v>119</v>
      </c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6"/>
      <c r="X70" s="227"/>
      <c r="Y70" s="17"/>
      <c r="Z70" s="17"/>
      <c r="AA70" s="17"/>
    </row>
    <row r="71" spans="1:27" ht="15.75" customHeight="1" x14ac:dyDescent="0.25">
      <c r="A71" s="103" t="s">
        <v>13</v>
      </c>
      <c r="B71" s="197" t="s">
        <v>158</v>
      </c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235"/>
      <c r="Y71" s="19"/>
      <c r="Z71" s="19"/>
      <c r="AA71" s="19"/>
    </row>
    <row r="72" spans="1:27" ht="17.25" customHeight="1" x14ac:dyDescent="0.25">
      <c r="A72" s="104" t="s">
        <v>14</v>
      </c>
      <c r="B72" s="200" t="s">
        <v>64</v>
      </c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2"/>
      <c r="Y72" s="19"/>
      <c r="Z72" s="19"/>
      <c r="AA72" s="19"/>
    </row>
    <row r="73" spans="1:27" ht="47.25" x14ac:dyDescent="0.2">
      <c r="A73" s="118" t="str">
        <f>'4'!A54</f>
        <v>2.1.1.1</v>
      </c>
      <c r="B73" s="155" t="str">
        <f>'4'!B54</f>
        <v>Капітальний ремонт ЦТП на вул. Кравчука, 26г (заміна теплообмінника, насосного обладнання)</v>
      </c>
      <c r="C73" s="118" t="str">
        <f>'4'!C54</f>
        <v>1 шт.</v>
      </c>
      <c r="D73" s="127">
        <f>'4'!D54</f>
        <v>1297.9100000000001</v>
      </c>
      <c r="E73" s="118" t="s">
        <v>48</v>
      </c>
      <c r="F73" s="118" t="s">
        <v>48</v>
      </c>
      <c r="G73" s="118" t="s">
        <v>48</v>
      </c>
      <c r="H73" s="118" t="s">
        <v>48</v>
      </c>
      <c r="I73" s="118" t="s">
        <v>48</v>
      </c>
      <c r="J73" s="118" t="s">
        <v>48</v>
      </c>
      <c r="K73" s="118" t="s">
        <v>48</v>
      </c>
      <c r="L73" s="118" t="s">
        <v>48</v>
      </c>
      <c r="M73" s="118" t="s">
        <v>48</v>
      </c>
      <c r="N73" s="127">
        <f>'4'!K54</f>
        <v>1297.9100000000001</v>
      </c>
      <c r="O73" s="115">
        <f>'4'!L54</f>
        <v>0</v>
      </c>
      <c r="P73" s="127">
        <v>0</v>
      </c>
      <c r="Q73" s="127">
        <f>D73</f>
        <v>1297.9100000000001</v>
      </c>
      <c r="R73" s="127">
        <v>0</v>
      </c>
      <c r="S73" s="127">
        <v>0</v>
      </c>
      <c r="T73" s="110" t="s">
        <v>117</v>
      </c>
      <c r="U73" s="110" t="s">
        <v>117</v>
      </c>
      <c r="V73" s="110" t="s">
        <v>117</v>
      </c>
      <c r="W73" s="110" t="s">
        <v>117</v>
      </c>
      <c r="X73" s="110" t="s">
        <v>117</v>
      </c>
      <c r="Y73" s="19"/>
      <c r="Z73" s="55"/>
      <c r="AA73" s="19"/>
    </row>
    <row r="74" spans="1:27" ht="63" x14ac:dyDescent="0.2">
      <c r="A74" s="118" t="str">
        <f>'4'!A55</f>
        <v>2.1.1.2</v>
      </c>
      <c r="B74" s="155" t="str">
        <f>'4'!B55</f>
        <v>Капітальний ремонт ЦТП на бульварі Івана Газюка, 15б (заміна теплообмінника, насосного обладнання)</v>
      </c>
      <c r="C74" s="118" t="str">
        <f>'4'!C55</f>
        <v>1 шт.</v>
      </c>
      <c r="D74" s="127">
        <f>'4'!D55</f>
        <v>590.45000000000005</v>
      </c>
      <c r="E74" s="118" t="s">
        <v>48</v>
      </c>
      <c r="F74" s="118" t="s">
        <v>48</v>
      </c>
      <c r="G74" s="118" t="s">
        <v>48</v>
      </c>
      <c r="H74" s="118" t="s">
        <v>48</v>
      </c>
      <c r="I74" s="118" t="s">
        <v>48</v>
      </c>
      <c r="J74" s="118" t="s">
        <v>48</v>
      </c>
      <c r="K74" s="118" t="s">
        <v>48</v>
      </c>
      <c r="L74" s="118" t="s">
        <v>48</v>
      </c>
      <c r="M74" s="118" t="s">
        <v>48</v>
      </c>
      <c r="N74" s="127">
        <f>'4'!K55</f>
        <v>590.45000000000005</v>
      </c>
      <c r="O74" s="115">
        <f>'4'!L55</f>
        <v>0</v>
      </c>
      <c r="P74" s="127">
        <v>0</v>
      </c>
      <c r="Q74" s="127">
        <v>0</v>
      </c>
      <c r="R74" s="127">
        <v>0</v>
      </c>
      <c r="S74" s="127">
        <f>D74</f>
        <v>590.45000000000005</v>
      </c>
      <c r="T74" s="110" t="s">
        <v>117</v>
      </c>
      <c r="U74" s="110" t="s">
        <v>117</v>
      </c>
      <c r="V74" s="110" t="s">
        <v>117</v>
      </c>
      <c r="W74" s="110" t="s">
        <v>117</v>
      </c>
      <c r="X74" s="110" t="s">
        <v>117</v>
      </c>
      <c r="Y74" s="19"/>
      <c r="Z74" s="55"/>
      <c r="AA74" s="19"/>
    </row>
    <row r="75" spans="1:27" ht="31.5" x14ac:dyDescent="0.2">
      <c r="A75" s="118" t="str">
        <f>'4'!A56</f>
        <v>2.1.1.3</v>
      </c>
      <c r="B75" s="155" t="str">
        <f>'4'!B56</f>
        <v>Капітальний ремонт ЦТП на пр-ті Молоді, 4г (заміна теплообмінника)</v>
      </c>
      <c r="C75" s="118" t="str">
        <f>'4'!C56</f>
        <v>1 шт.</v>
      </c>
      <c r="D75" s="127">
        <f>'4'!D56</f>
        <v>465.07</v>
      </c>
      <c r="E75" s="118" t="s">
        <v>48</v>
      </c>
      <c r="F75" s="118" t="s">
        <v>48</v>
      </c>
      <c r="G75" s="118" t="s">
        <v>48</v>
      </c>
      <c r="H75" s="118" t="s">
        <v>48</v>
      </c>
      <c r="I75" s="118" t="s">
        <v>48</v>
      </c>
      <c r="J75" s="118" t="s">
        <v>48</v>
      </c>
      <c r="K75" s="118" t="s">
        <v>48</v>
      </c>
      <c r="L75" s="118" t="s">
        <v>48</v>
      </c>
      <c r="M75" s="118" t="s">
        <v>48</v>
      </c>
      <c r="N75" s="127">
        <f>'4'!K56</f>
        <v>465.07</v>
      </c>
      <c r="O75" s="115">
        <f>'4'!L56</f>
        <v>0</v>
      </c>
      <c r="P75" s="127">
        <v>0</v>
      </c>
      <c r="Q75" s="127">
        <v>0</v>
      </c>
      <c r="R75" s="127">
        <f>D75</f>
        <v>465.07</v>
      </c>
      <c r="S75" s="127">
        <v>0</v>
      </c>
      <c r="T75" s="110" t="s">
        <v>117</v>
      </c>
      <c r="U75" s="110" t="s">
        <v>117</v>
      </c>
      <c r="V75" s="110" t="s">
        <v>117</v>
      </c>
      <c r="W75" s="110" t="s">
        <v>117</v>
      </c>
      <c r="X75" s="110" t="s">
        <v>117</v>
      </c>
      <c r="Y75" s="19"/>
      <c r="Z75" s="55"/>
      <c r="AA75" s="19"/>
    </row>
    <row r="76" spans="1:27" ht="47.25" x14ac:dyDescent="0.2">
      <c r="A76" s="118" t="str">
        <f>'4'!A57</f>
        <v>2.1.1.4</v>
      </c>
      <c r="B76" s="155" t="str">
        <f>'4'!B57</f>
        <v>Капітальний ремонт ЦТП на вул. Зоряній, 8а (заміна теплообмінника, насосного обладнання)</v>
      </c>
      <c r="C76" s="118" t="str">
        <f>'4'!C57</f>
        <v>1 шт.</v>
      </c>
      <c r="D76" s="127">
        <f>'4'!D57</f>
        <v>759.72</v>
      </c>
      <c r="E76" s="118" t="s">
        <v>48</v>
      </c>
      <c r="F76" s="118" t="s">
        <v>48</v>
      </c>
      <c r="G76" s="118" t="s">
        <v>48</v>
      </c>
      <c r="H76" s="118" t="s">
        <v>48</v>
      </c>
      <c r="I76" s="118" t="s">
        <v>48</v>
      </c>
      <c r="J76" s="118" t="s">
        <v>48</v>
      </c>
      <c r="K76" s="118" t="s">
        <v>48</v>
      </c>
      <c r="L76" s="118" t="s">
        <v>48</v>
      </c>
      <c r="M76" s="118" t="s">
        <v>48</v>
      </c>
      <c r="N76" s="127">
        <f>'4'!K57</f>
        <v>759.72</v>
      </c>
      <c r="O76" s="115">
        <f>'4'!L57</f>
        <v>0</v>
      </c>
      <c r="P76" s="127">
        <v>0</v>
      </c>
      <c r="Q76" s="127">
        <f>D76</f>
        <v>759.72</v>
      </c>
      <c r="R76" s="127">
        <v>0</v>
      </c>
      <c r="S76" s="127">
        <v>0</v>
      </c>
      <c r="T76" s="110" t="s">
        <v>117</v>
      </c>
      <c r="U76" s="110" t="s">
        <v>117</v>
      </c>
      <c r="V76" s="110" t="s">
        <v>117</v>
      </c>
      <c r="W76" s="110" t="s">
        <v>117</v>
      </c>
      <c r="X76" s="110" t="s">
        <v>117</v>
      </c>
      <c r="Y76" s="19"/>
      <c r="Z76" s="55"/>
      <c r="AA76" s="19"/>
    </row>
    <row r="77" spans="1:27" ht="47.25" x14ac:dyDescent="0.2">
      <c r="A77" s="118" t="str">
        <f>'4'!A58</f>
        <v>2.1.1.5</v>
      </c>
      <c r="B77" s="155" t="str">
        <f>'4'!B58</f>
        <v>Капітальний ремонт ЦТП на вул. Свободи, 29 (заміна теплообмінника, насосного обладнання)</v>
      </c>
      <c r="C77" s="118" t="str">
        <f>'4'!C58</f>
        <v>1 шт.</v>
      </c>
      <c r="D77" s="127">
        <f>'4'!D58</f>
        <v>1579.48</v>
      </c>
      <c r="E77" s="118" t="s">
        <v>48</v>
      </c>
      <c r="F77" s="118" t="s">
        <v>48</v>
      </c>
      <c r="G77" s="118" t="s">
        <v>48</v>
      </c>
      <c r="H77" s="118" t="s">
        <v>48</v>
      </c>
      <c r="I77" s="118" t="s">
        <v>48</v>
      </c>
      <c r="J77" s="118" t="s">
        <v>48</v>
      </c>
      <c r="K77" s="118" t="s">
        <v>48</v>
      </c>
      <c r="L77" s="118" t="s">
        <v>48</v>
      </c>
      <c r="M77" s="118" t="s">
        <v>48</v>
      </c>
      <c r="N77" s="127">
        <f>'4'!K58</f>
        <v>1579.48</v>
      </c>
      <c r="O77" s="115">
        <f>'4'!L58</f>
        <v>0</v>
      </c>
      <c r="P77" s="127">
        <v>0</v>
      </c>
      <c r="Q77" s="127">
        <f>D77</f>
        <v>1579.48</v>
      </c>
      <c r="R77" s="127">
        <v>0</v>
      </c>
      <c r="S77" s="127">
        <v>0</v>
      </c>
      <c r="T77" s="110" t="s">
        <v>117</v>
      </c>
      <c r="U77" s="110" t="s">
        <v>117</v>
      </c>
      <c r="V77" s="110" t="s">
        <v>117</v>
      </c>
      <c r="W77" s="110" t="s">
        <v>117</v>
      </c>
      <c r="X77" s="110" t="s">
        <v>117</v>
      </c>
      <c r="Y77" s="19"/>
      <c r="Z77" s="55"/>
      <c r="AA77" s="19"/>
    </row>
    <row r="78" spans="1:27" ht="63" x14ac:dyDescent="0.2">
      <c r="A78" s="118" t="str">
        <f>'4'!A59</f>
        <v>2.1.1.6</v>
      </c>
      <c r="B78" s="155" t="str">
        <f>'4'!B59</f>
        <v>Капітальний ремонт ЦТП на вул. Богомольця, 2д (заміна теплообмінника, насосного обладнання)</v>
      </c>
      <c r="C78" s="118" t="str">
        <f>'4'!C59</f>
        <v>1 шт.</v>
      </c>
      <c r="D78" s="127">
        <f>'4'!D59</f>
        <v>747.11</v>
      </c>
      <c r="E78" s="118" t="s">
        <v>48</v>
      </c>
      <c r="F78" s="118" t="s">
        <v>48</v>
      </c>
      <c r="G78" s="118" t="s">
        <v>48</v>
      </c>
      <c r="H78" s="118" t="s">
        <v>48</v>
      </c>
      <c r="I78" s="118" t="s">
        <v>48</v>
      </c>
      <c r="J78" s="118" t="s">
        <v>48</v>
      </c>
      <c r="K78" s="118" t="s">
        <v>48</v>
      </c>
      <c r="L78" s="118" t="s">
        <v>48</v>
      </c>
      <c r="M78" s="118" t="s">
        <v>48</v>
      </c>
      <c r="N78" s="127">
        <f>'4'!K59</f>
        <v>747.11</v>
      </c>
      <c r="O78" s="115">
        <f>'4'!L59</f>
        <v>0</v>
      </c>
      <c r="P78" s="127">
        <v>0</v>
      </c>
      <c r="Q78" s="127">
        <f>D78</f>
        <v>747.11</v>
      </c>
      <c r="R78" s="127">
        <v>0</v>
      </c>
      <c r="S78" s="127">
        <v>0</v>
      </c>
      <c r="T78" s="110" t="s">
        <v>117</v>
      </c>
      <c r="U78" s="110" t="s">
        <v>117</v>
      </c>
      <c r="V78" s="110" t="s">
        <v>117</v>
      </c>
      <c r="W78" s="110" t="s">
        <v>117</v>
      </c>
      <c r="X78" s="110" t="s">
        <v>117</v>
      </c>
      <c r="Y78" s="19"/>
      <c r="Z78" s="55"/>
      <c r="AA78" s="19"/>
    </row>
    <row r="79" spans="1:27" ht="47.25" x14ac:dyDescent="0.2">
      <c r="A79" s="118" t="str">
        <f>'4'!A60</f>
        <v>2.1.1.7</v>
      </c>
      <c r="B79" s="155" t="str">
        <f>'4'!B60</f>
        <v>Капітальний ремонт ЦТП на вул. Дубнівській, 12в (заміна насосного обладнання)</v>
      </c>
      <c r="C79" s="118" t="str">
        <f>'4'!C60</f>
        <v>1 шт.</v>
      </c>
      <c r="D79" s="127">
        <f>'4'!D60</f>
        <v>468.93</v>
      </c>
      <c r="E79" s="118" t="s">
        <v>48</v>
      </c>
      <c r="F79" s="118" t="s">
        <v>48</v>
      </c>
      <c r="G79" s="118" t="s">
        <v>48</v>
      </c>
      <c r="H79" s="118" t="s">
        <v>48</v>
      </c>
      <c r="I79" s="118" t="s">
        <v>48</v>
      </c>
      <c r="J79" s="118" t="s">
        <v>48</v>
      </c>
      <c r="K79" s="118" t="s">
        <v>48</v>
      </c>
      <c r="L79" s="118" t="s">
        <v>48</v>
      </c>
      <c r="M79" s="118" t="s">
        <v>48</v>
      </c>
      <c r="N79" s="127">
        <f>'4'!K60</f>
        <v>468.93</v>
      </c>
      <c r="O79" s="115">
        <f>'4'!L60</f>
        <v>0</v>
      </c>
      <c r="P79" s="127">
        <v>0</v>
      </c>
      <c r="Q79" s="127">
        <v>0</v>
      </c>
      <c r="R79" s="127">
        <f>D79</f>
        <v>468.93</v>
      </c>
      <c r="S79" s="127">
        <v>0</v>
      </c>
      <c r="T79" s="110" t="s">
        <v>117</v>
      </c>
      <c r="U79" s="110" t="s">
        <v>117</v>
      </c>
      <c r="V79" s="110" t="s">
        <v>117</v>
      </c>
      <c r="W79" s="110" t="s">
        <v>117</v>
      </c>
      <c r="X79" s="110" t="s">
        <v>117</v>
      </c>
      <c r="Y79" s="19"/>
      <c r="Z79" s="55"/>
      <c r="AA79" s="19"/>
    </row>
    <row r="80" spans="1:27" ht="47.25" x14ac:dyDescent="0.2">
      <c r="A80" s="118" t="str">
        <f>'4'!A61</f>
        <v>2.1.1.8</v>
      </c>
      <c r="B80" s="155" t="str">
        <f>'4'!B61</f>
        <v>Капітальний ремонт ЦТП на вул. Кременецькій, 24д (заміна насосного обладнання)</v>
      </c>
      <c r="C80" s="118" t="str">
        <f>'4'!C61</f>
        <v>1 шт.</v>
      </c>
      <c r="D80" s="127">
        <f>'4'!D61</f>
        <v>446.59</v>
      </c>
      <c r="E80" s="118" t="s">
        <v>48</v>
      </c>
      <c r="F80" s="118" t="s">
        <v>48</v>
      </c>
      <c r="G80" s="118" t="s">
        <v>48</v>
      </c>
      <c r="H80" s="118" t="s">
        <v>48</v>
      </c>
      <c r="I80" s="118" t="s">
        <v>48</v>
      </c>
      <c r="J80" s="118" t="s">
        <v>48</v>
      </c>
      <c r="K80" s="118" t="s">
        <v>48</v>
      </c>
      <c r="L80" s="118" t="s">
        <v>48</v>
      </c>
      <c r="M80" s="118" t="s">
        <v>48</v>
      </c>
      <c r="N80" s="127">
        <f>'4'!K61</f>
        <v>446.59</v>
      </c>
      <c r="O80" s="115">
        <f>'4'!L61</f>
        <v>0</v>
      </c>
      <c r="P80" s="127">
        <v>0</v>
      </c>
      <c r="Q80" s="127">
        <v>0</v>
      </c>
      <c r="R80" s="127">
        <v>0</v>
      </c>
      <c r="S80" s="127">
        <f>D80</f>
        <v>446.59</v>
      </c>
      <c r="T80" s="110" t="s">
        <v>117</v>
      </c>
      <c r="U80" s="110" t="s">
        <v>117</v>
      </c>
      <c r="V80" s="110" t="s">
        <v>117</v>
      </c>
      <c r="W80" s="110" t="s">
        <v>117</v>
      </c>
      <c r="X80" s="110" t="s">
        <v>117</v>
      </c>
      <c r="Y80" s="19"/>
      <c r="Z80" s="55"/>
      <c r="AA80" s="19"/>
    </row>
    <row r="81" spans="1:27" ht="47.25" x14ac:dyDescent="0.2">
      <c r="A81" s="118" t="str">
        <f>'4'!A62</f>
        <v>2.1.1.9</v>
      </c>
      <c r="B81" s="155" t="str">
        <f>'4'!B62</f>
        <v>Капітальний ремонт ЦТП на вул. Захисників України, 43б (заміна насосного обладнання)</v>
      </c>
      <c r="C81" s="118" t="str">
        <f>'4'!C62</f>
        <v>1 шт.</v>
      </c>
      <c r="D81" s="127">
        <f>'4'!D62</f>
        <v>724.64</v>
      </c>
      <c r="E81" s="118" t="s">
        <v>48</v>
      </c>
      <c r="F81" s="118" t="s">
        <v>48</v>
      </c>
      <c r="G81" s="118" t="s">
        <v>48</v>
      </c>
      <c r="H81" s="118" t="s">
        <v>48</v>
      </c>
      <c r="I81" s="118" t="s">
        <v>48</v>
      </c>
      <c r="J81" s="118" t="s">
        <v>48</v>
      </c>
      <c r="K81" s="118" t="s">
        <v>48</v>
      </c>
      <c r="L81" s="118" t="s">
        <v>48</v>
      </c>
      <c r="M81" s="118" t="s">
        <v>48</v>
      </c>
      <c r="N81" s="127">
        <f>'4'!K62</f>
        <v>724.64</v>
      </c>
      <c r="O81" s="115">
        <f>'4'!L62</f>
        <v>0</v>
      </c>
      <c r="P81" s="127">
        <v>0</v>
      </c>
      <c r="Q81" s="127">
        <v>0</v>
      </c>
      <c r="R81" s="127">
        <f>D81</f>
        <v>724.64</v>
      </c>
      <c r="S81" s="127">
        <v>0</v>
      </c>
      <c r="T81" s="110" t="s">
        <v>117</v>
      </c>
      <c r="U81" s="110" t="s">
        <v>117</v>
      </c>
      <c r="V81" s="110" t="s">
        <v>117</v>
      </c>
      <c r="W81" s="110" t="s">
        <v>117</v>
      </c>
      <c r="X81" s="110" t="s">
        <v>117</v>
      </c>
      <c r="Y81" s="19"/>
      <c r="Z81" s="55"/>
      <c r="AA81" s="19"/>
    </row>
    <row r="82" spans="1:27" ht="47.25" x14ac:dyDescent="0.2">
      <c r="A82" s="118" t="str">
        <f>'4'!A63</f>
        <v>2.1.1.10</v>
      </c>
      <c r="B82" s="155" t="str">
        <f>'4'!B63</f>
        <v>Капітальний ремонт ЦТП на вул. Січовій, 3а (заміна насосного обладнання)</v>
      </c>
      <c r="C82" s="118" t="str">
        <f>'4'!C63</f>
        <v>1 шт.</v>
      </c>
      <c r="D82" s="127">
        <f>'4'!D63</f>
        <v>376.32</v>
      </c>
      <c r="E82" s="118" t="s">
        <v>48</v>
      </c>
      <c r="F82" s="118" t="s">
        <v>48</v>
      </c>
      <c r="G82" s="118" t="s">
        <v>48</v>
      </c>
      <c r="H82" s="118" t="s">
        <v>48</v>
      </c>
      <c r="I82" s="118" t="s">
        <v>48</v>
      </c>
      <c r="J82" s="118" t="s">
        <v>48</v>
      </c>
      <c r="K82" s="118" t="s">
        <v>48</v>
      </c>
      <c r="L82" s="118" t="s">
        <v>48</v>
      </c>
      <c r="M82" s="118" t="s">
        <v>48</v>
      </c>
      <c r="N82" s="127">
        <f>'4'!K63</f>
        <v>376.32</v>
      </c>
      <c r="O82" s="115">
        <f>'4'!L63</f>
        <v>0</v>
      </c>
      <c r="P82" s="127">
        <v>0</v>
      </c>
      <c r="Q82" s="127">
        <v>0</v>
      </c>
      <c r="R82" s="127">
        <f>D82</f>
        <v>376.32</v>
      </c>
      <c r="S82" s="127">
        <v>0</v>
      </c>
      <c r="T82" s="110" t="s">
        <v>117</v>
      </c>
      <c r="U82" s="110" t="s">
        <v>117</v>
      </c>
      <c r="V82" s="110" t="s">
        <v>117</v>
      </c>
      <c r="W82" s="110" t="s">
        <v>117</v>
      </c>
      <c r="X82" s="110" t="s">
        <v>117</v>
      </c>
      <c r="Y82" s="19"/>
      <c r="Z82" s="55"/>
      <c r="AA82" s="19"/>
    </row>
    <row r="83" spans="1:27" ht="47.25" x14ac:dyDescent="0.2">
      <c r="A83" s="118" t="str">
        <f>'4'!A64</f>
        <v>2.1.1.11</v>
      </c>
      <c r="B83" s="155" t="str">
        <f>'4'!B64</f>
        <v>Капітальний ремонт ЦТП на вул. Конякіна, 7б (заміна насосного обладнання)</v>
      </c>
      <c r="C83" s="118" t="str">
        <f>'4'!C64</f>
        <v>1 шт.</v>
      </c>
      <c r="D83" s="127">
        <f>'4'!D64</f>
        <v>682.55</v>
      </c>
      <c r="E83" s="118" t="s">
        <v>48</v>
      </c>
      <c r="F83" s="118" t="s">
        <v>48</v>
      </c>
      <c r="G83" s="118" t="s">
        <v>48</v>
      </c>
      <c r="H83" s="118" t="s">
        <v>48</v>
      </c>
      <c r="I83" s="118" t="s">
        <v>48</v>
      </c>
      <c r="J83" s="118" t="s">
        <v>48</v>
      </c>
      <c r="K83" s="118" t="s">
        <v>48</v>
      </c>
      <c r="L83" s="118" t="s">
        <v>48</v>
      </c>
      <c r="M83" s="118" t="s">
        <v>48</v>
      </c>
      <c r="N83" s="127">
        <f>'4'!K64</f>
        <v>682.55</v>
      </c>
      <c r="O83" s="115">
        <f>'4'!L64</f>
        <v>0</v>
      </c>
      <c r="P83" s="127">
        <v>0</v>
      </c>
      <c r="Q83" s="127">
        <v>0</v>
      </c>
      <c r="R83" s="127">
        <f>D83</f>
        <v>682.55</v>
      </c>
      <c r="S83" s="127">
        <v>0</v>
      </c>
      <c r="T83" s="110" t="s">
        <v>117</v>
      </c>
      <c r="U83" s="110" t="s">
        <v>117</v>
      </c>
      <c r="V83" s="110" t="s">
        <v>117</v>
      </c>
      <c r="W83" s="110" t="s">
        <v>117</v>
      </c>
      <c r="X83" s="110" t="s">
        <v>117</v>
      </c>
      <c r="Y83" s="19"/>
      <c r="Z83" s="55"/>
      <c r="AA83" s="19"/>
    </row>
    <row r="84" spans="1:27" ht="17.25" customHeight="1" x14ac:dyDescent="0.2">
      <c r="A84" s="203" t="s">
        <v>78</v>
      </c>
      <c r="B84" s="204"/>
      <c r="C84" s="205"/>
      <c r="D84" s="127">
        <f>SUM(D73:D83)</f>
        <v>8138.7700000000013</v>
      </c>
      <c r="E84" s="110" t="s">
        <v>48</v>
      </c>
      <c r="F84" s="110" t="s">
        <v>48</v>
      </c>
      <c r="G84" s="107" t="s">
        <v>117</v>
      </c>
      <c r="H84" s="107" t="s">
        <v>117</v>
      </c>
      <c r="I84" s="107" t="s">
        <v>117</v>
      </c>
      <c r="J84" s="119" t="s">
        <v>117</v>
      </c>
      <c r="K84" s="107" t="s">
        <v>117</v>
      </c>
      <c r="L84" s="107" t="s">
        <v>117</v>
      </c>
      <c r="M84" s="110" t="s">
        <v>117</v>
      </c>
      <c r="N84" s="127">
        <f t="shared" ref="N84:S84" si="6">SUM(N73:N83)</f>
        <v>8138.7700000000013</v>
      </c>
      <c r="O84" s="110">
        <f t="shared" si="6"/>
        <v>0</v>
      </c>
      <c r="P84" s="127">
        <f t="shared" si="6"/>
        <v>0</v>
      </c>
      <c r="Q84" s="127">
        <f t="shared" si="6"/>
        <v>4384.22</v>
      </c>
      <c r="R84" s="127">
        <f t="shared" si="6"/>
        <v>2717.5099999999998</v>
      </c>
      <c r="S84" s="127">
        <f t="shared" si="6"/>
        <v>1037.04</v>
      </c>
      <c r="T84" s="110" t="s">
        <v>117</v>
      </c>
      <c r="U84" s="110" t="s">
        <v>117</v>
      </c>
      <c r="V84" s="110" t="s">
        <v>117</v>
      </c>
      <c r="W84" s="110" t="s">
        <v>117</v>
      </c>
      <c r="X84" s="110" t="s">
        <v>117</v>
      </c>
      <c r="Y84" s="13"/>
      <c r="Z84" s="13"/>
      <c r="AA84" s="13"/>
    </row>
    <row r="85" spans="1:27" ht="15.75" customHeight="1" x14ac:dyDescent="0.25">
      <c r="A85" s="105" t="s">
        <v>43</v>
      </c>
      <c r="B85" s="200" t="s">
        <v>107</v>
      </c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2"/>
      <c r="Y85" s="18"/>
      <c r="Z85" s="18"/>
      <c r="AA85" s="18"/>
    </row>
    <row r="86" spans="1:27" ht="15.75" customHeight="1" x14ac:dyDescent="0.2">
      <c r="A86" s="203" t="s">
        <v>79</v>
      </c>
      <c r="B86" s="204"/>
      <c r="C86" s="205"/>
      <c r="D86" s="110">
        <v>0</v>
      </c>
      <c r="E86" s="108" t="s">
        <v>22</v>
      </c>
      <c r="F86" s="108" t="s">
        <v>22</v>
      </c>
      <c r="G86" s="108" t="s">
        <v>117</v>
      </c>
      <c r="H86" s="108" t="s">
        <v>117</v>
      </c>
      <c r="I86" s="108" t="s">
        <v>117</v>
      </c>
      <c r="J86" s="108" t="s">
        <v>117</v>
      </c>
      <c r="K86" s="108" t="s">
        <v>117</v>
      </c>
      <c r="L86" s="108" t="s">
        <v>117</v>
      </c>
      <c r="M86" s="108" t="s">
        <v>117</v>
      </c>
      <c r="N86" s="115">
        <v>0</v>
      </c>
      <c r="O86" s="115">
        <v>0</v>
      </c>
      <c r="P86" s="115">
        <v>0</v>
      </c>
      <c r="Q86" s="115">
        <v>0</v>
      </c>
      <c r="R86" s="115">
        <v>0</v>
      </c>
      <c r="S86" s="115">
        <v>0</v>
      </c>
      <c r="T86" s="108" t="s">
        <v>117</v>
      </c>
      <c r="U86" s="108" t="s">
        <v>117</v>
      </c>
      <c r="V86" s="108" t="s">
        <v>117</v>
      </c>
      <c r="W86" s="108" t="s">
        <v>117</v>
      </c>
      <c r="X86" s="108" t="s">
        <v>117</v>
      </c>
      <c r="Y86" s="13"/>
      <c r="Z86" s="13"/>
      <c r="AA86" s="13"/>
    </row>
    <row r="87" spans="1:27" ht="15" customHeight="1" x14ac:dyDescent="0.2">
      <c r="A87" s="112" t="s">
        <v>44</v>
      </c>
      <c r="B87" s="203" t="s">
        <v>66</v>
      </c>
      <c r="C87" s="204"/>
      <c r="D87" s="204"/>
      <c r="E87" s="204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204"/>
      <c r="Q87" s="204"/>
      <c r="R87" s="204"/>
      <c r="S87" s="204"/>
      <c r="T87" s="204"/>
      <c r="U87" s="204"/>
      <c r="V87" s="204"/>
      <c r="W87" s="204"/>
      <c r="X87" s="205"/>
      <c r="Y87" s="18"/>
      <c r="Z87" s="18"/>
      <c r="AA87" s="18"/>
    </row>
    <row r="88" spans="1:27" ht="31.5" x14ac:dyDescent="0.2">
      <c r="A88" s="112" t="str">
        <f>'4'!A69</f>
        <v>2.1.3.1</v>
      </c>
      <c r="B88" s="155" t="str">
        <f>'4'!B69</f>
        <v>Капітальний ремонт ЦТП на просп. Волі, 4 в м. Луцьку (автоматизація)</v>
      </c>
      <c r="C88" s="193" t="str">
        <f>'4'!C69</f>
        <v>1 шт.</v>
      </c>
      <c r="D88" s="109">
        <f>'4'!D69</f>
        <v>98.3</v>
      </c>
      <c r="E88" s="118" t="s">
        <v>48</v>
      </c>
      <c r="F88" s="118" t="s">
        <v>48</v>
      </c>
      <c r="G88" s="118" t="s">
        <v>48</v>
      </c>
      <c r="H88" s="118" t="s">
        <v>48</v>
      </c>
      <c r="I88" s="118" t="s">
        <v>48</v>
      </c>
      <c r="J88" s="118" t="s">
        <v>48</v>
      </c>
      <c r="K88" s="118" t="s">
        <v>48</v>
      </c>
      <c r="L88" s="118" t="s">
        <v>48</v>
      </c>
      <c r="M88" s="118" t="s">
        <v>48</v>
      </c>
      <c r="N88" s="109">
        <f>'4'!K69</f>
        <v>98.3</v>
      </c>
      <c r="O88" s="115">
        <v>0</v>
      </c>
      <c r="P88" s="115">
        <v>0</v>
      </c>
      <c r="Q88" s="115">
        <v>0</v>
      </c>
      <c r="R88" s="109">
        <v>0</v>
      </c>
      <c r="S88" s="109">
        <f>D88</f>
        <v>98.3</v>
      </c>
      <c r="T88" s="193" t="s">
        <v>117</v>
      </c>
      <c r="U88" s="193" t="s">
        <v>117</v>
      </c>
      <c r="V88" s="193" t="s">
        <v>117</v>
      </c>
      <c r="W88" s="193" t="s">
        <v>117</v>
      </c>
      <c r="X88" s="193" t="s">
        <v>117</v>
      </c>
      <c r="Y88" s="18"/>
      <c r="Z88" s="18"/>
      <c r="AA88" s="18"/>
    </row>
    <row r="89" spans="1:27" ht="16.5" customHeight="1" x14ac:dyDescent="0.2">
      <c r="A89" s="203" t="s">
        <v>80</v>
      </c>
      <c r="B89" s="204"/>
      <c r="C89" s="205"/>
      <c r="D89" s="110">
        <f>SUM(D88)</f>
        <v>98.3</v>
      </c>
      <c r="E89" s="108" t="s">
        <v>22</v>
      </c>
      <c r="F89" s="108" t="s">
        <v>22</v>
      </c>
      <c r="G89" s="108" t="s">
        <v>117</v>
      </c>
      <c r="H89" s="108" t="s">
        <v>117</v>
      </c>
      <c r="I89" s="108" t="s">
        <v>117</v>
      </c>
      <c r="J89" s="108" t="s">
        <v>117</v>
      </c>
      <c r="K89" s="108" t="s">
        <v>117</v>
      </c>
      <c r="L89" s="108" t="s">
        <v>117</v>
      </c>
      <c r="M89" s="108" t="s">
        <v>117</v>
      </c>
      <c r="N89" s="110">
        <f t="shared" ref="N89:S89" si="7">SUM(N88)</f>
        <v>98.3</v>
      </c>
      <c r="O89" s="110">
        <f t="shared" si="7"/>
        <v>0</v>
      </c>
      <c r="P89" s="110">
        <f t="shared" si="7"/>
        <v>0</v>
      </c>
      <c r="Q89" s="110">
        <f t="shared" si="7"/>
        <v>0</v>
      </c>
      <c r="R89" s="110">
        <f t="shared" si="7"/>
        <v>0</v>
      </c>
      <c r="S89" s="110">
        <f t="shared" si="7"/>
        <v>98.3</v>
      </c>
      <c r="T89" s="108" t="s">
        <v>117</v>
      </c>
      <c r="U89" s="108" t="s">
        <v>117</v>
      </c>
      <c r="V89" s="108" t="s">
        <v>117</v>
      </c>
      <c r="W89" s="108" t="s">
        <v>117</v>
      </c>
      <c r="X89" s="108" t="s">
        <v>117</v>
      </c>
      <c r="Y89" s="13"/>
      <c r="Z89" s="195"/>
      <c r="AA89" s="13"/>
    </row>
    <row r="90" spans="1:27" ht="15" customHeight="1" x14ac:dyDescent="0.2">
      <c r="A90" s="203" t="s">
        <v>81</v>
      </c>
      <c r="B90" s="204"/>
      <c r="C90" s="205"/>
      <c r="D90" s="127">
        <f>D84+D89+D86</f>
        <v>8237.0700000000015</v>
      </c>
      <c r="E90" s="108" t="s">
        <v>48</v>
      </c>
      <c r="F90" s="108" t="s">
        <v>48</v>
      </c>
      <c r="G90" s="108" t="s">
        <v>117</v>
      </c>
      <c r="H90" s="107" t="s">
        <v>117</v>
      </c>
      <c r="I90" s="107" t="s">
        <v>117</v>
      </c>
      <c r="J90" s="119" t="str">
        <f>J84</f>
        <v>-</v>
      </c>
      <c r="K90" s="107" t="s">
        <v>117</v>
      </c>
      <c r="L90" s="107" t="s">
        <v>117</v>
      </c>
      <c r="M90" s="110" t="str">
        <f>M84</f>
        <v>-</v>
      </c>
      <c r="N90" s="127">
        <f t="shared" ref="N90:S90" si="8">N84+N89+N86</f>
        <v>8237.0700000000015</v>
      </c>
      <c r="O90" s="127">
        <f t="shared" si="8"/>
        <v>0</v>
      </c>
      <c r="P90" s="127">
        <f t="shared" si="8"/>
        <v>0</v>
      </c>
      <c r="Q90" s="127">
        <f t="shared" si="8"/>
        <v>4384.22</v>
      </c>
      <c r="R90" s="127">
        <f t="shared" si="8"/>
        <v>2717.5099999999998</v>
      </c>
      <c r="S90" s="127">
        <f t="shared" si="8"/>
        <v>1135.3399999999999</v>
      </c>
      <c r="T90" s="121" t="str">
        <f>T84</f>
        <v>-</v>
      </c>
      <c r="U90" s="110"/>
      <c r="V90" s="110" t="str">
        <f>V84</f>
        <v>-</v>
      </c>
      <c r="W90" s="110" t="str">
        <f>W84</f>
        <v>-</v>
      </c>
      <c r="X90" s="110" t="str">
        <f>X84</f>
        <v>-</v>
      </c>
      <c r="Y90" s="13"/>
      <c r="Z90" s="13"/>
      <c r="AA90" s="13"/>
    </row>
    <row r="91" spans="1:27" ht="14.25" customHeight="1" x14ac:dyDescent="0.2">
      <c r="A91" s="197" t="s">
        <v>121</v>
      </c>
      <c r="B91" s="198"/>
      <c r="C91" s="235"/>
      <c r="D91" s="170">
        <f>'4'!D72</f>
        <v>8237.0700000000015</v>
      </c>
      <c r="E91" s="170">
        <f>'4'!E72</f>
        <v>148.13</v>
      </c>
      <c r="F91" s="170">
        <f>'4'!F72</f>
        <v>0</v>
      </c>
      <c r="G91" s="170">
        <v>0</v>
      </c>
      <c r="H91" s="170">
        <v>0</v>
      </c>
      <c r="I91" s="170">
        <v>0</v>
      </c>
      <c r="J91" s="170">
        <f>D91-E91</f>
        <v>8088.9400000000014</v>
      </c>
      <c r="K91" s="170">
        <v>0</v>
      </c>
      <c r="L91" s="170">
        <v>0</v>
      </c>
      <c r="M91" s="170">
        <f>E91+F91</f>
        <v>148.13</v>
      </c>
      <c r="N91" s="170">
        <f>N90</f>
        <v>8237.0700000000015</v>
      </c>
      <c r="O91" s="170">
        <f t="shared" ref="O91:S91" si="9">O90</f>
        <v>0</v>
      </c>
      <c r="P91" s="170">
        <f t="shared" si="9"/>
        <v>0</v>
      </c>
      <c r="Q91" s="170">
        <f t="shared" si="9"/>
        <v>4384.22</v>
      </c>
      <c r="R91" s="170">
        <f t="shared" si="9"/>
        <v>2717.5099999999998</v>
      </c>
      <c r="S91" s="170">
        <f t="shared" si="9"/>
        <v>1135.3399999999999</v>
      </c>
      <c r="T91" s="108" t="s">
        <v>117</v>
      </c>
      <c r="U91" s="108" t="s">
        <v>117</v>
      </c>
      <c r="V91" s="108" t="s">
        <v>117</v>
      </c>
      <c r="W91" s="108" t="s">
        <v>117</v>
      </c>
      <c r="X91" s="108" t="s">
        <v>117</v>
      </c>
      <c r="Y91" s="13"/>
      <c r="Z91" s="13"/>
      <c r="AA91" s="13"/>
    </row>
    <row r="92" spans="1:27" ht="14.25" customHeight="1" x14ac:dyDescent="0.25">
      <c r="A92" s="100" t="s">
        <v>122</v>
      </c>
      <c r="B92" s="225" t="s">
        <v>118</v>
      </c>
      <c r="C92" s="226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7"/>
      <c r="Y92" s="13"/>
      <c r="Z92" s="13"/>
      <c r="AA92" s="13"/>
    </row>
    <row r="93" spans="1:27" ht="15.75" customHeight="1" x14ac:dyDescent="0.25">
      <c r="A93" s="103" t="s">
        <v>13</v>
      </c>
      <c r="B93" s="197" t="s">
        <v>109</v>
      </c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235"/>
      <c r="Y93" s="13"/>
      <c r="Z93" s="13"/>
      <c r="AA93" s="13"/>
    </row>
    <row r="94" spans="1:27" ht="16.5" customHeight="1" x14ac:dyDescent="0.25">
      <c r="A94" s="104" t="s">
        <v>14</v>
      </c>
      <c r="B94" s="200" t="s">
        <v>64</v>
      </c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2"/>
      <c r="Y94" s="13"/>
      <c r="Z94" s="13"/>
      <c r="AA94" s="13"/>
    </row>
    <row r="95" spans="1:27" ht="47.25" x14ac:dyDescent="0.2">
      <c r="A95" s="118" t="str">
        <f>'4'!A76</f>
        <v>2.1.1.1</v>
      </c>
      <c r="B95" s="155" t="str">
        <f>'4'!B76</f>
        <v>Реконструкція теплової мережі від ВТ-21 на пр-ті Волі,  74 до ВТ-31 на пр-ті Волі, 58 в м. Луцьку</v>
      </c>
      <c r="C95" s="151" t="str">
        <f>'4'!C76</f>
        <v>1315,0 м.п.</v>
      </c>
      <c r="D95" s="127">
        <f>'4'!D76</f>
        <v>8316.39</v>
      </c>
      <c r="E95" s="118" t="s">
        <v>48</v>
      </c>
      <c r="F95" s="118" t="s">
        <v>48</v>
      </c>
      <c r="G95" s="118" t="s">
        <v>48</v>
      </c>
      <c r="H95" s="118" t="s">
        <v>48</v>
      </c>
      <c r="I95" s="118" t="s">
        <v>48</v>
      </c>
      <c r="J95" s="118" t="s">
        <v>48</v>
      </c>
      <c r="K95" s="118" t="s">
        <v>48</v>
      </c>
      <c r="L95" s="118" t="s">
        <v>48</v>
      </c>
      <c r="M95" s="118" t="s">
        <v>48</v>
      </c>
      <c r="N95" s="127">
        <f>'4'!K76</f>
        <v>0</v>
      </c>
      <c r="O95" s="127">
        <f>'4'!L76</f>
        <v>8316.39</v>
      </c>
      <c r="P95" s="127">
        <v>6889.1</v>
      </c>
      <c r="Q95" s="127">
        <v>0</v>
      </c>
      <c r="R95" s="127">
        <v>0</v>
      </c>
      <c r="S95" s="127">
        <f>D95-P95</f>
        <v>1427.2899999999991</v>
      </c>
      <c r="T95" s="110" t="s">
        <v>117</v>
      </c>
      <c r="U95" s="110" t="s">
        <v>117</v>
      </c>
      <c r="V95" s="110" t="s">
        <v>117</v>
      </c>
      <c r="W95" s="110" t="s">
        <v>117</v>
      </c>
      <c r="X95" s="110" t="s">
        <v>117</v>
      </c>
      <c r="Y95" s="13"/>
      <c r="Z95" s="13"/>
      <c r="AA95" s="13"/>
    </row>
    <row r="96" spans="1:27" ht="47.25" x14ac:dyDescent="0.2">
      <c r="A96" s="118" t="str">
        <f>'4'!A77</f>
        <v>2.1.1.2</v>
      </c>
      <c r="B96" s="155" t="str">
        <f>'4'!B77</f>
        <v>Реконструкція теплової мережі від т. "1" на пр-ті Соборності, 42 до ВТ-21 на пр-ті Соборності, 43 в м. Луцьку</v>
      </c>
      <c r="C96" s="151" t="str">
        <f>'4'!C77</f>
        <v>174,0 м.п.</v>
      </c>
      <c r="D96" s="127">
        <f>'4'!D77</f>
        <v>7141.82</v>
      </c>
      <c r="E96" s="118" t="s">
        <v>48</v>
      </c>
      <c r="F96" s="118" t="s">
        <v>48</v>
      </c>
      <c r="G96" s="118" t="s">
        <v>48</v>
      </c>
      <c r="H96" s="118" t="s">
        <v>48</v>
      </c>
      <c r="I96" s="118" t="s">
        <v>48</v>
      </c>
      <c r="J96" s="118" t="s">
        <v>48</v>
      </c>
      <c r="K96" s="118" t="s">
        <v>48</v>
      </c>
      <c r="L96" s="118" t="s">
        <v>48</v>
      </c>
      <c r="M96" s="118" t="s">
        <v>48</v>
      </c>
      <c r="N96" s="127">
        <f>'4'!K77</f>
        <v>0</v>
      </c>
      <c r="O96" s="127">
        <f>'4'!L77</f>
        <v>7141.82</v>
      </c>
      <c r="P96" s="127">
        <v>0</v>
      </c>
      <c r="Q96" s="127">
        <v>0</v>
      </c>
      <c r="R96" s="127">
        <v>0</v>
      </c>
      <c r="S96" s="127">
        <f>D96</f>
        <v>7141.82</v>
      </c>
      <c r="T96" s="110" t="s">
        <v>117</v>
      </c>
      <c r="U96" s="110" t="s">
        <v>117</v>
      </c>
      <c r="V96" s="110" t="s">
        <v>117</v>
      </c>
      <c r="W96" s="110" t="s">
        <v>117</v>
      </c>
      <c r="X96" s="110" t="s">
        <v>117</v>
      </c>
      <c r="Y96" s="185"/>
      <c r="Z96" s="185"/>
      <c r="AA96" s="185"/>
    </row>
    <row r="97" spans="1:27" ht="63" x14ac:dyDescent="0.2">
      <c r="A97" s="118" t="str">
        <f>'4'!A78</f>
        <v>2.1.1.3</v>
      </c>
      <c r="B97" s="155" t="str">
        <f>'4'!B78</f>
        <v>Нове будівництво теплової мережі від котельні на вул. Мялковського Миколи, 10 до т."1" на вул. Святославській, 2а в м. Луцьку</v>
      </c>
      <c r="C97" s="151" t="str">
        <f>'4'!C78</f>
        <v>100,8 м.п.</v>
      </c>
      <c r="D97" s="127">
        <f>'4'!D78</f>
        <v>1241.19</v>
      </c>
      <c r="E97" s="118" t="s">
        <v>48</v>
      </c>
      <c r="F97" s="118" t="s">
        <v>48</v>
      </c>
      <c r="G97" s="118" t="s">
        <v>48</v>
      </c>
      <c r="H97" s="118" t="s">
        <v>48</v>
      </c>
      <c r="I97" s="118" t="s">
        <v>48</v>
      </c>
      <c r="J97" s="118" t="s">
        <v>48</v>
      </c>
      <c r="K97" s="118" t="s">
        <v>48</v>
      </c>
      <c r="L97" s="118" t="s">
        <v>48</v>
      </c>
      <c r="M97" s="118" t="s">
        <v>48</v>
      </c>
      <c r="N97" s="127">
        <f>'4'!K78</f>
        <v>0</v>
      </c>
      <c r="O97" s="127">
        <f>'4'!L78</f>
        <v>1241.19</v>
      </c>
      <c r="P97" s="127">
        <v>0</v>
      </c>
      <c r="Q97" s="127">
        <v>0</v>
      </c>
      <c r="R97" s="127">
        <v>0</v>
      </c>
      <c r="S97" s="127">
        <f>D97</f>
        <v>1241.19</v>
      </c>
      <c r="T97" s="110" t="s">
        <v>117</v>
      </c>
      <c r="U97" s="110" t="s">
        <v>117</v>
      </c>
      <c r="V97" s="110" t="s">
        <v>117</v>
      </c>
      <c r="W97" s="110" t="s">
        <v>117</v>
      </c>
      <c r="X97" s="110" t="s">
        <v>117</v>
      </c>
      <c r="Y97" s="190"/>
      <c r="Z97" s="190"/>
      <c r="AA97" s="190"/>
    </row>
    <row r="98" spans="1:27" ht="47.25" x14ac:dyDescent="0.2">
      <c r="A98" s="118" t="str">
        <f>'4'!A79</f>
        <v>2.1.1.4</v>
      </c>
      <c r="B98" s="155" t="str">
        <f>'4'!B79</f>
        <v>Капітльний ремонт теплової мережі на вул. Корсака Івана, 2 від т. "1" до КП 1 в м. Луцьку (заміна теплової ізоляції)</v>
      </c>
      <c r="C98" s="151" t="str">
        <f>'4'!C79</f>
        <v>546 м.п</v>
      </c>
      <c r="D98" s="127">
        <f>'4'!D79</f>
        <v>6968.76</v>
      </c>
      <c r="E98" s="118" t="s">
        <v>48</v>
      </c>
      <c r="F98" s="118" t="s">
        <v>48</v>
      </c>
      <c r="G98" s="118" t="s">
        <v>48</v>
      </c>
      <c r="H98" s="118" t="s">
        <v>48</v>
      </c>
      <c r="I98" s="118" t="s">
        <v>48</v>
      </c>
      <c r="J98" s="118" t="s">
        <v>48</v>
      </c>
      <c r="K98" s="118" t="s">
        <v>48</v>
      </c>
      <c r="L98" s="118" t="s">
        <v>48</v>
      </c>
      <c r="M98" s="118" t="s">
        <v>48</v>
      </c>
      <c r="N98" s="127">
        <f>'4'!K79</f>
        <v>0</v>
      </c>
      <c r="O98" s="127">
        <f>'4'!L79</f>
        <v>6968.76</v>
      </c>
      <c r="P98" s="127">
        <v>0</v>
      </c>
      <c r="Q98" s="127">
        <f>D98</f>
        <v>6968.76</v>
      </c>
      <c r="R98" s="127">
        <v>0</v>
      </c>
      <c r="S98" s="127">
        <v>0</v>
      </c>
      <c r="T98" s="110" t="s">
        <v>117</v>
      </c>
      <c r="U98" s="110" t="s">
        <v>117</v>
      </c>
      <c r="V98" s="110" t="s">
        <v>117</v>
      </c>
      <c r="W98" s="110" t="s">
        <v>117</v>
      </c>
      <c r="X98" s="110" t="s">
        <v>117</v>
      </c>
      <c r="Y98" s="185"/>
      <c r="Z98" s="185"/>
      <c r="AA98" s="185"/>
    </row>
    <row r="99" spans="1:27" ht="15.75" x14ac:dyDescent="0.2">
      <c r="A99" s="203" t="s">
        <v>78</v>
      </c>
      <c r="B99" s="204"/>
      <c r="C99" s="205"/>
      <c r="D99" s="127">
        <f>SUM(D95:D98)</f>
        <v>23668.159999999996</v>
      </c>
      <c r="E99" s="110" t="s">
        <v>48</v>
      </c>
      <c r="F99" s="110" t="s">
        <v>48</v>
      </c>
      <c r="G99" s="107" t="s">
        <v>117</v>
      </c>
      <c r="H99" s="107" t="s">
        <v>117</v>
      </c>
      <c r="I99" s="107" t="s">
        <v>117</v>
      </c>
      <c r="J99" s="119" t="s">
        <v>117</v>
      </c>
      <c r="K99" s="107" t="s">
        <v>117</v>
      </c>
      <c r="L99" s="107" t="s">
        <v>117</v>
      </c>
      <c r="M99" s="110" t="s">
        <v>117</v>
      </c>
      <c r="N99" s="127">
        <f>SUM(N95:N98)</f>
        <v>0</v>
      </c>
      <c r="O99" s="127">
        <f>SUM(O95:O98)</f>
        <v>23668.159999999996</v>
      </c>
      <c r="P99" s="127">
        <f>SUM(P95:P98)</f>
        <v>6889.1</v>
      </c>
      <c r="Q99" s="127">
        <f t="shared" ref="Q99:S99" si="10">SUM(Q95:Q98)</f>
        <v>6968.76</v>
      </c>
      <c r="R99" s="127">
        <f t="shared" si="10"/>
        <v>0</v>
      </c>
      <c r="S99" s="127">
        <f t="shared" si="10"/>
        <v>9810.2999999999993</v>
      </c>
      <c r="T99" s="110" t="s">
        <v>117</v>
      </c>
      <c r="U99" s="110" t="s">
        <v>117</v>
      </c>
      <c r="V99" s="110" t="s">
        <v>117</v>
      </c>
      <c r="W99" s="110" t="s">
        <v>117</v>
      </c>
      <c r="X99" s="110" t="s">
        <v>117</v>
      </c>
      <c r="Y99" s="13"/>
      <c r="Z99" s="13"/>
      <c r="AA99" s="13"/>
    </row>
    <row r="100" spans="1:27" ht="15.75" x14ac:dyDescent="0.25">
      <c r="A100" s="105" t="s">
        <v>43</v>
      </c>
      <c r="B100" s="200" t="s">
        <v>150</v>
      </c>
      <c r="C100" s="201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2"/>
      <c r="Y100" s="13"/>
      <c r="Z100" s="13"/>
      <c r="AA100" s="13"/>
    </row>
    <row r="101" spans="1:27" ht="15.75" x14ac:dyDescent="0.25">
      <c r="A101" s="203" t="s">
        <v>79</v>
      </c>
      <c r="B101" s="204"/>
      <c r="C101" s="205"/>
      <c r="D101" s="110">
        <v>0</v>
      </c>
      <c r="E101" s="108" t="s">
        <v>22</v>
      </c>
      <c r="F101" s="108" t="s">
        <v>22</v>
      </c>
      <c r="G101" s="108" t="s">
        <v>117</v>
      </c>
      <c r="H101" s="108" t="s">
        <v>117</v>
      </c>
      <c r="I101" s="108" t="s">
        <v>117</v>
      </c>
      <c r="J101" s="108" t="s">
        <v>117</v>
      </c>
      <c r="K101" s="108" t="s">
        <v>117</v>
      </c>
      <c r="L101" s="108" t="s">
        <v>117</v>
      </c>
      <c r="M101" s="108" t="s">
        <v>117</v>
      </c>
      <c r="N101" s="115">
        <v>0</v>
      </c>
      <c r="O101" s="115">
        <v>0</v>
      </c>
      <c r="P101" s="115">
        <v>0</v>
      </c>
      <c r="Q101" s="115">
        <v>0</v>
      </c>
      <c r="R101" s="115">
        <v>0</v>
      </c>
      <c r="S101" s="115">
        <v>0</v>
      </c>
      <c r="T101" s="105" t="s">
        <v>117</v>
      </c>
      <c r="U101" s="105" t="s">
        <v>117</v>
      </c>
      <c r="V101" s="105" t="s">
        <v>117</v>
      </c>
      <c r="W101" s="105" t="s">
        <v>117</v>
      </c>
      <c r="X101" s="105" t="s">
        <v>117</v>
      </c>
      <c r="Y101" s="13"/>
      <c r="Z101" s="13"/>
      <c r="AA101" s="13"/>
    </row>
    <row r="102" spans="1:27" ht="18" customHeight="1" x14ac:dyDescent="0.25">
      <c r="A102" s="103" t="s">
        <v>44</v>
      </c>
      <c r="B102" s="203" t="s">
        <v>66</v>
      </c>
      <c r="C102" s="204"/>
      <c r="D102" s="204"/>
      <c r="E102" s="204"/>
      <c r="F102" s="204"/>
      <c r="G102" s="204"/>
      <c r="H102" s="204"/>
      <c r="I102" s="204"/>
      <c r="J102" s="204"/>
      <c r="K102" s="204"/>
      <c r="L102" s="204"/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4"/>
      <c r="X102" s="205"/>
      <c r="Y102" s="13"/>
      <c r="Z102" s="13"/>
      <c r="AA102" s="13"/>
    </row>
    <row r="103" spans="1:27" ht="15.75" x14ac:dyDescent="0.25">
      <c r="A103" s="203" t="s">
        <v>80</v>
      </c>
      <c r="B103" s="204"/>
      <c r="C103" s="205"/>
      <c r="D103" s="110">
        <v>0</v>
      </c>
      <c r="E103" s="108" t="s">
        <v>22</v>
      </c>
      <c r="F103" s="108" t="s">
        <v>22</v>
      </c>
      <c r="G103" s="108" t="s">
        <v>117</v>
      </c>
      <c r="H103" s="108" t="s">
        <v>117</v>
      </c>
      <c r="I103" s="108" t="s">
        <v>117</v>
      </c>
      <c r="J103" s="108" t="s">
        <v>117</v>
      </c>
      <c r="K103" s="108" t="s">
        <v>117</v>
      </c>
      <c r="L103" s="108" t="s">
        <v>117</v>
      </c>
      <c r="M103" s="108" t="s">
        <v>117</v>
      </c>
      <c r="N103" s="127">
        <v>0</v>
      </c>
      <c r="O103" s="127">
        <v>0</v>
      </c>
      <c r="P103" s="127">
        <v>0</v>
      </c>
      <c r="Q103" s="127">
        <v>0</v>
      </c>
      <c r="R103" s="127">
        <v>0</v>
      </c>
      <c r="S103" s="127">
        <v>0</v>
      </c>
      <c r="T103" s="105" t="s">
        <v>117</v>
      </c>
      <c r="U103" s="105" t="s">
        <v>117</v>
      </c>
      <c r="V103" s="105" t="s">
        <v>117</v>
      </c>
      <c r="W103" s="105" t="s">
        <v>117</v>
      </c>
      <c r="X103" s="105" t="s">
        <v>117</v>
      </c>
      <c r="Y103" s="13"/>
      <c r="Z103" s="13"/>
      <c r="AA103" s="13"/>
    </row>
    <row r="104" spans="1:27" ht="16.5" customHeight="1" x14ac:dyDescent="0.25">
      <c r="A104" s="203" t="s">
        <v>81</v>
      </c>
      <c r="B104" s="204"/>
      <c r="C104" s="205"/>
      <c r="D104" s="127">
        <f>D99+D103+D101</f>
        <v>23668.159999999996</v>
      </c>
      <c r="E104" s="108" t="s">
        <v>48</v>
      </c>
      <c r="F104" s="108" t="s">
        <v>48</v>
      </c>
      <c r="G104" s="108" t="s">
        <v>117</v>
      </c>
      <c r="H104" s="107" t="s">
        <v>117</v>
      </c>
      <c r="I104" s="107" t="s">
        <v>117</v>
      </c>
      <c r="J104" s="119" t="str">
        <f>J99</f>
        <v>-</v>
      </c>
      <c r="K104" s="107" t="s">
        <v>117</v>
      </c>
      <c r="L104" s="107" t="s">
        <v>117</v>
      </c>
      <c r="M104" s="106" t="str">
        <f>M99</f>
        <v>-</v>
      </c>
      <c r="N104" s="127">
        <f t="shared" ref="N104:S104" si="11">N99+N103+N101</f>
        <v>0</v>
      </c>
      <c r="O104" s="127">
        <f t="shared" si="11"/>
        <v>23668.159999999996</v>
      </c>
      <c r="P104" s="127">
        <f t="shared" si="11"/>
        <v>6889.1</v>
      </c>
      <c r="Q104" s="127">
        <f t="shared" si="11"/>
        <v>6968.76</v>
      </c>
      <c r="R104" s="127">
        <f t="shared" si="11"/>
        <v>0</v>
      </c>
      <c r="S104" s="127">
        <f t="shared" si="11"/>
        <v>9810.2999999999993</v>
      </c>
      <c r="T104" s="150" t="str">
        <f>T99</f>
        <v>-</v>
      </c>
      <c r="U104" s="106" t="s">
        <v>117</v>
      </c>
      <c r="V104" s="106" t="str">
        <f>V99</f>
        <v>-</v>
      </c>
      <c r="W104" s="106" t="str">
        <f>W99</f>
        <v>-</v>
      </c>
      <c r="X104" s="106" t="str">
        <f>X99</f>
        <v>-</v>
      </c>
      <c r="Y104" s="13"/>
      <c r="Z104" s="13"/>
      <c r="AA104" s="13"/>
    </row>
    <row r="105" spans="1:27" ht="14.25" hidden="1" customHeight="1" x14ac:dyDescent="0.25">
      <c r="A105" s="103" t="s">
        <v>38</v>
      </c>
      <c r="B105" s="262" t="s">
        <v>108</v>
      </c>
      <c r="C105" s="263"/>
      <c r="D105" s="263"/>
      <c r="E105" s="263"/>
      <c r="F105" s="263"/>
      <c r="G105" s="263"/>
      <c r="H105" s="263"/>
      <c r="I105" s="263"/>
      <c r="J105" s="263"/>
      <c r="K105" s="263"/>
      <c r="L105" s="263"/>
      <c r="M105" s="263"/>
      <c r="N105" s="263"/>
      <c r="O105" s="263"/>
      <c r="P105" s="263"/>
      <c r="Q105" s="263"/>
      <c r="R105" s="263"/>
      <c r="S105" s="263"/>
      <c r="T105" s="263"/>
      <c r="U105" s="263"/>
      <c r="V105" s="263"/>
      <c r="W105" s="263"/>
      <c r="X105" s="264"/>
      <c r="Y105" s="13"/>
      <c r="Z105" s="13"/>
      <c r="AA105" s="13"/>
    </row>
    <row r="106" spans="1:27" ht="14.25" hidden="1" customHeight="1" x14ac:dyDescent="0.2">
      <c r="A106" s="151" t="s">
        <v>15</v>
      </c>
      <c r="B106" s="200" t="s">
        <v>64</v>
      </c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2"/>
      <c r="Y106" s="13"/>
      <c r="Z106" s="13"/>
      <c r="AA106" s="13"/>
    </row>
    <row r="107" spans="1:27" ht="14.25" hidden="1" customHeight="1" x14ac:dyDescent="0.25">
      <c r="A107" s="100"/>
      <c r="B107" s="100"/>
      <c r="C107" s="100"/>
      <c r="D107" s="100"/>
      <c r="E107" s="156" t="s">
        <v>22</v>
      </c>
      <c r="F107" s="156" t="s">
        <v>22</v>
      </c>
      <c r="G107" s="156" t="s">
        <v>22</v>
      </c>
      <c r="H107" s="156" t="s">
        <v>22</v>
      </c>
      <c r="I107" s="156" t="s">
        <v>22</v>
      </c>
      <c r="J107" s="156" t="s">
        <v>22</v>
      </c>
      <c r="K107" s="156" t="s">
        <v>22</v>
      </c>
      <c r="L107" s="156" t="s">
        <v>22</v>
      </c>
      <c r="M107" s="156" t="s">
        <v>22</v>
      </c>
      <c r="N107" s="100"/>
      <c r="O107" s="100"/>
      <c r="P107" s="157"/>
      <c r="Q107" s="157"/>
      <c r="R107" s="100"/>
      <c r="S107" s="100"/>
      <c r="T107" s="100"/>
      <c r="U107" s="100"/>
      <c r="V107" s="100"/>
      <c r="W107" s="100"/>
      <c r="X107" s="100"/>
      <c r="Y107" s="13"/>
      <c r="Z107" s="13"/>
      <c r="AA107" s="13"/>
    </row>
    <row r="108" spans="1:27" ht="14.25" hidden="1" customHeight="1" x14ac:dyDescent="0.25">
      <c r="A108" s="216" t="s">
        <v>82</v>
      </c>
      <c r="B108" s="217"/>
      <c r="C108" s="218"/>
      <c r="D108" s="105"/>
      <c r="E108" s="105" t="s">
        <v>22</v>
      </c>
      <c r="F108" s="105" t="s">
        <v>22</v>
      </c>
      <c r="G108" s="105"/>
      <c r="H108" s="105"/>
      <c r="I108" s="105"/>
      <c r="J108" s="105"/>
      <c r="K108" s="105"/>
      <c r="L108" s="105"/>
      <c r="M108" s="105"/>
      <c r="N108" s="105"/>
      <c r="O108" s="105"/>
      <c r="P108" s="158"/>
      <c r="Q108" s="158"/>
      <c r="R108" s="105"/>
      <c r="S108" s="105"/>
      <c r="T108" s="105"/>
      <c r="U108" s="105"/>
      <c r="V108" s="105"/>
      <c r="W108" s="105"/>
      <c r="X108" s="105"/>
      <c r="Y108" s="13"/>
      <c r="Z108" s="13"/>
      <c r="AA108" s="13"/>
    </row>
    <row r="109" spans="1:27" ht="14.25" hidden="1" customHeight="1" x14ac:dyDescent="0.2">
      <c r="A109" s="114" t="s">
        <v>16</v>
      </c>
      <c r="B109" s="200" t="s">
        <v>65</v>
      </c>
      <c r="C109" s="201"/>
      <c r="D109" s="201"/>
      <c r="E109" s="201"/>
      <c r="F109" s="201"/>
      <c r="G109" s="201"/>
      <c r="H109" s="201"/>
      <c r="I109" s="201"/>
      <c r="J109" s="201"/>
      <c r="K109" s="201"/>
      <c r="L109" s="201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2"/>
      <c r="Y109" s="13"/>
      <c r="Z109" s="13"/>
      <c r="AA109" s="13"/>
    </row>
    <row r="110" spans="1:27" ht="14.25" hidden="1" customHeight="1" x14ac:dyDescent="0.25">
      <c r="A110" s="100"/>
      <c r="B110" s="100"/>
      <c r="C110" s="100"/>
      <c r="D110" s="100"/>
      <c r="E110" s="156" t="s">
        <v>22</v>
      </c>
      <c r="F110" s="156" t="s">
        <v>22</v>
      </c>
      <c r="G110" s="156" t="s">
        <v>22</v>
      </c>
      <c r="H110" s="156" t="s">
        <v>22</v>
      </c>
      <c r="I110" s="156" t="s">
        <v>22</v>
      </c>
      <c r="J110" s="156" t="s">
        <v>22</v>
      </c>
      <c r="K110" s="156" t="s">
        <v>22</v>
      </c>
      <c r="L110" s="156" t="s">
        <v>22</v>
      </c>
      <c r="M110" s="156" t="s">
        <v>22</v>
      </c>
      <c r="N110" s="100"/>
      <c r="O110" s="100"/>
      <c r="P110" s="157"/>
      <c r="Q110" s="157"/>
      <c r="R110" s="100"/>
      <c r="S110" s="100"/>
      <c r="T110" s="100"/>
      <c r="U110" s="100"/>
      <c r="V110" s="100"/>
      <c r="W110" s="100"/>
      <c r="X110" s="100"/>
      <c r="Y110" s="13"/>
      <c r="Z110" s="13"/>
      <c r="AA110" s="13"/>
    </row>
    <row r="111" spans="1:27" ht="14.25" hidden="1" customHeight="1" x14ac:dyDescent="0.25">
      <c r="A111" s="216" t="s">
        <v>83</v>
      </c>
      <c r="B111" s="217"/>
      <c r="C111" s="218"/>
      <c r="D111" s="105"/>
      <c r="E111" s="105" t="s">
        <v>22</v>
      </c>
      <c r="F111" s="105" t="s">
        <v>22</v>
      </c>
      <c r="G111" s="105"/>
      <c r="H111" s="105"/>
      <c r="I111" s="105"/>
      <c r="J111" s="105"/>
      <c r="K111" s="105"/>
      <c r="L111" s="105"/>
      <c r="M111" s="105"/>
      <c r="N111" s="105"/>
      <c r="O111" s="105"/>
      <c r="P111" s="158"/>
      <c r="Q111" s="158"/>
      <c r="R111" s="105"/>
      <c r="S111" s="105"/>
      <c r="T111" s="105"/>
      <c r="U111" s="105"/>
      <c r="V111" s="105"/>
      <c r="W111" s="105"/>
      <c r="X111" s="105"/>
      <c r="Y111" s="13"/>
      <c r="Z111" s="13"/>
      <c r="AA111" s="13"/>
    </row>
    <row r="112" spans="1:27" ht="14.25" hidden="1" customHeight="1" x14ac:dyDescent="0.25">
      <c r="A112" s="105" t="s">
        <v>39</v>
      </c>
      <c r="B112" s="200" t="s">
        <v>76</v>
      </c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2"/>
      <c r="Y112" s="13"/>
      <c r="Z112" s="13"/>
      <c r="AA112" s="13"/>
    </row>
    <row r="113" spans="1:27" ht="14.25" hidden="1" customHeight="1" x14ac:dyDescent="0.25">
      <c r="A113" s="100"/>
      <c r="B113" s="100"/>
      <c r="C113" s="100"/>
      <c r="D113" s="100"/>
      <c r="E113" s="156" t="s">
        <v>22</v>
      </c>
      <c r="F113" s="156" t="s">
        <v>22</v>
      </c>
      <c r="G113" s="156" t="s">
        <v>22</v>
      </c>
      <c r="H113" s="156" t="s">
        <v>22</v>
      </c>
      <c r="I113" s="156" t="s">
        <v>22</v>
      </c>
      <c r="J113" s="156" t="s">
        <v>22</v>
      </c>
      <c r="K113" s="156" t="s">
        <v>22</v>
      </c>
      <c r="L113" s="156" t="s">
        <v>22</v>
      </c>
      <c r="M113" s="156" t="s">
        <v>22</v>
      </c>
      <c r="N113" s="100"/>
      <c r="O113" s="100"/>
      <c r="P113" s="157"/>
      <c r="Q113" s="157"/>
      <c r="R113" s="100"/>
      <c r="S113" s="100"/>
      <c r="T113" s="100"/>
      <c r="U113" s="100"/>
      <c r="V113" s="100"/>
      <c r="W113" s="100"/>
      <c r="X113" s="100"/>
      <c r="Y113" s="13"/>
      <c r="Z113" s="13"/>
      <c r="AA113" s="13"/>
    </row>
    <row r="114" spans="1:27" ht="14.25" hidden="1" customHeight="1" x14ac:dyDescent="0.25">
      <c r="A114" s="237" t="s">
        <v>84</v>
      </c>
      <c r="B114" s="237"/>
      <c r="C114" s="237"/>
      <c r="D114" s="105"/>
      <c r="E114" s="105" t="s">
        <v>48</v>
      </c>
      <c r="F114" s="105" t="s">
        <v>48</v>
      </c>
      <c r="G114" s="105"/>
      <c r="H114" s="105"/>
      <c r="I114" s="105"/>
      <c r="J114" s="105"/>
      <c r="K114" s="105"/>
      <c r="L114" s="105"/>
      <c r="M114" s="105"/>
      <c r="N114" s="105"/>
      <c r="O114" s="105"/>
      <c r="P114" s="158"/>
      <c r="Q114" s="158"/>
      <c r="R114" s="105"/>
      <c r="S114" s="105"/>
      <c r="T114" s="105"/>
      <c r="U114" s="105"/>
      <c r="V114" s="105"/>
      <c r="W114" s="105"/>
      <c r="X114" s="105"/>
      <c r="Y114" s="13"/>
      <c r="Z114" s="13"/>
      <c r="AA114" s="13"/>
    </row>
    <row r="115" spans="1:27" ht="14.25" hidden="1" customHeight="1" x14ac:dyDescent="0.2">
      <c r="A115" s="62"/>
      <c r="B115" s="62"/>
      <c r="C115" s="62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79"/>
      <c r="O115" s="61"/>
      <c r="P115" s="38"/>
      <c r="Q115" s="38"/>
      <c r="R115" s="81"/>
      <c r="S115" s="40"/>
      <c r="T115" s="39"/>
      <c r="U115" s="39"/>
      <c r="V115" s="39"/>
      <c r="W115" s="39"/>
      <c r="X115" s="39"/>
      <c r="Y115" s="13"/>
      <c r="Z115" s="13"/>
      <c r="AA115" s="13"/>
    </row>
    <row r="116" spans="1:27" ht="14.25" hidden="1" customHeight="1" x14ac:dyDescent="0.2">
      <c r="A116" s="62" t="s">
        <v>17</v>
      </c>
      <c r="B116" s="255" t="s">
        <v>77</v>
      </c>
      <c r="C116" s="256"/>
      <c r="D116" s="256"/>
      <c r="E116" s="256"/>
      <c r="F116" s="256"/>
      <c r="G116" s="256"/>
      <c r="H116" s="256"/>
      <c r="I116" s="256"/>
      <c r="J116" s="256"/>
      <c r="K116" s="256"/>
      <c r="L116" s="256"/>
      <c r="M116" s="256"/>
      <c r="N116" s="256"/>
      <c r="O116" s="256"/>
      <c r="P116" s="256"/>
      <c r="Q116" s="256"/>
      <c r="R116" s="256"/>
      <c r="S116" s="256"/>
      <c r="T116" s="256"/>
      <c r="U116" s="256"/>
      <c r="V116" s="256"/>
      <c r="W116" s="256"/>
      <c r="X116" s="257"/>
      <c r="Y116" s="13"/>
      <c r="Z116" s="13"/>
      <c r="AA116" s="13"/>
    </row>
    <row r="117" spans="1:27" ht="14.25" hidden="1" customHeight="1" x14ac:dyDescent="0.2">
      <c r="A117" s="60"/>
      <c r="B117" s="60"/>
      <c r="C117" s="60"/>
      <c r="D117" s="60"/>
      <c r="E117" s="36" t="s">
        <v>22</v>
      </c>
      <c r="F117" s="36" t="s">
        <v>22</v>
      </c>
      <c r="G117" s="36" t="s">
        <v>22</v>
      </c>
      <c r="H117" s="36" t="s">
        <v>22</v>
      </c>
      <c r="I117" s="36" t="s">
        <v>22</v>
      </c>
      <c r="J117" s="36" t="s">
        <v>22</v>
      </c>
      <c r="K117" s="36" t="s">
        <v>22</v>
      </c>
      <c r="L117" s="36" t="s">
        <v>22</v>
      </c>
      <c r="M117" s="36" t="s">
        <v>22</v>
      </c>
      <c r="N117" s="69"/>
      <c r="O117" s="60"/>
      <c r="P117" s="37"/>
      <c r="Q117" s="37"/>
      <c r="R117" s="69"/>
      <c r="S117" s="69"/>
      <c r="T117" s="60"/>
      <c r="U117" s="60"/>
      <c r="V117" s="60"/>
      <c r="W117" s="60"/>
      <c r="X117" s="60"/>
      <c r="Y117" s="13"/>
      <c r="Z117" s="13"/>
      <c r="AA117" s="13"/>
    </row>
    <row r="118" spans="1:27" ht="14.25" hidden="1" customHeight="1" x14ac:dyDescent="0.2">
      <c r="A118" s="258" t="s">
        <v>85</v>
      </c>
      <c r="B118" s="259"/>
      <c r="C118" s="260"/>
      <c r="D118" s="61"/>
      <c r="E118" s="61" t="s">
        <v>22</v>
      </c>
      <c r="F118" s="61" t="s">
        <v>22</v>
      </c>
      <c r="G118" s="61"/>
      <c r="H118" s="61"/>
      <c r="I118" s="61"/>
      <c r="J118" s="61"/>
      <c r="K118" s="61"/>
      <c r="L118" s="61"/>
      <c r="M118" s="61"/>
      <c r="N118" s="79"/>
      <c r="O118" s="61"/>
      <c r="P118" s="38"/>
      <c r="Q118" s="38"/>
      <c r="R118" s="81"/>
      <c r="S118" s="81"/>
      <c r="T118" s="61"/>
      <c r="U118" s="61"/>
      <c r="V118" s="61"/>
      <c r="W118" s="61"/>
      <c r="X118" s="61"/>
      <c r="Y118" s="13"/>
      <c r="Z118" s="13"/>
      <c r="AA118" s="13"/>
    </row>
    <row r="119" spans="1:27" ht="14.25" hidden="1" customHeight="1" x14ac:dyDescent="0.2">
      <c r="A119" s="61" t="s">
        <v>53</v>
      </c>
      <c r="B119" s="258" t="s">
        <v>66</v>
      </c>
      <c r="C119" s="259"/>
      <c r="D119" s="259"/>
      <c r="E119" s="259"/>
      <c r="F119" s="259"/>
      <c r="G119" s="259"/>
      <c r="H119" s="259"/>
      <c r="I119" s="259"/>
      <c r="J119" s="259"/>
      <c r="K119" s="259"/>
      <c r="L119" s="259"/>
      <c r="M119" s="259"/>
      <c r="N119" s="259"/>
      <c r="O119" s="259"/>
      <c r="P119" s="259"/>
      <c r="Q119" s="259"/>
      <c r="R119" s="259"/>
      <c r="S119" s="259"/>
      <c r="T119" s="259"/>
      <c r="U119" s="259"/>
      <c r="V119" s="259"/>
      <c r="W119" s="259"/>
      <c r="X119" s="260"/>
      <c r="Y119" s="13"/>
      <c r="Z119" s="13"/>
      <c r="AA119" s="13"/>
    </row>
    <row r="120" spans="1:27" ht="14.25" hidden="1" customHeight="1" x14ac:dyDescent="0.2">
      <c r="A120" s="60"/>
      <c r="B120" s="60"/>
      <c r="C120" s="60"/>
      <c r="D120" s="60"/>
      <c r="E120" s="36" t="s">
        <v>22</v>
      </c>
      <c r="F120" s="36" t="s">
        <v>22</v>
      </c>
      <c r="G120" s="36" t="s">
        <v>22</v>
      </c>
      <c r="H120" s="36" t="s">
        <v>22</v>
      </c>
      <c r="I120" s="36" t="s">
        <v>22</v>
      </c>
      <c r="J120" s="36" t="s">
        <v>22</v>
      </c>
      <c r="K120" s="36" t="s">
        <v>22</v>
      </c>
      <c r="L120" s="36" t="s">
        <v>22</v>
      </c>
      <c r="M120" s="36" t="s">
        <v>22</v>
      </c>
      <c r="N120" s="69"/>
      <c r="O120" s="60"/>
      <c r="P120" s="37"/>
      <c r="Q120" s="37"/>
      <c r="R120" s="69"/>
      <c r="S120" s="69"/>
      <c r="T120" s="60"/>
      <c r="U120" s="60"/>
      <c r="V120" s="60"/>
      <c r="W120" s="60"/>
      <c r="X120" s="60"/>
      <c r="Y120" s="13"/>
      <c r="Z120" s="13"/>
      <c r="AA120" s="13"/>
    </row>
    <row r="121" spans="1:27" ht="14.25" hidden="1" customHeight="1" x14ac:dyDescent="0.2">
      <c r="A121" s="258" t="s">
        <v>86</v>
      </c>
      <c r="B121" s="259"/>
      <c r="C121" s="260"/>
      <c r="D121" s="61"/>
      <c r="E121" s="61" t="s">
        <v>22</v>
      </c>
      <c r="F121" s="61" t="s">
        <v>22</v>
      </c>
      <c r="G121" s="61"/>
      <c r="H121" s="61"/>
      <c r="I121" s="61"/>
      <c r="J121" s="61"/>
      <c r="K121" s="61"/>
      <c r="L121" s="61"/>
      <c r="M121" s="61"/>
      <c r="N121" s="79"/>
      <c r="O121" s="61"/>
      <c r="P121" s="38"/>
      <c r="Q121" s="38"/>
      <c r="R121" s="81"/>
      <c r="S121" s="81"/>
      <c r="T121" s="61"/>
      <c r="U121" s="61"/>
      <c r="V121" s="61"/>
      <c r="W121" s="61"/>
      <c r="X121" s="61"/>
      <c r="Y121" s="13"/>
      <c r="Z121" s="13"/>
      <c r="AA121" s="13"/>
    </row>
    <row r="122" spans="1:27" ht="14.25" hidden="1" customHeight="1" x14ac:dyDescent="0.2">
      <c r="A122" s="258" t="s">
        <v>87</v>
      </c>
      <c r="B122" s="259"/>
      <c r="C122" s="260"/>
      <c r="D122" s="61"/>
      <c r="E122" s="61" t="s">
        <v>22</v>
      </c>
      <c r="F122" s="61" t="s">
        <v>22</v>
      </c>
      <c r="G122" s="61"/>
      <c r="H122" s="61"/>
      <c r="I122" s="61"/>
      <c r="J122" s="61"/>
      <c r="K122" s="61"/>
      <c r="L122" s="61"/>
      <c r="M122" s="61"/>
      <c r="N122" s="79"/>
      <c r="O122" s="61"/>
      <c r="P122" s="38"/>
      <c r="Q122" s="38"/>
      <c r="R122" s="81"/>
      <c r="S122" s="81"/>
      <c r="T122" s="61"/>
      <c r="U122" s="61"/>
      <c r="V122" s="61"/>
      <c r="W122" s="61"/>
      <c r="X122" s="61"/>
      <c r="Y122" s="13"/>
      <c r="Z122" s="13"/>
      <c r="AA122" s="13"/>
    </row>
    <row r="123" spans="1:27" ht="17.25" customHeight="1" x14ac:dyDescent="0.2">
      <c r="A123" s="197" t="s">
        <v>123</v>
      </c>
      <c r="B123" s="198"/>
      <c r="C123" s="235"/>
      <c r="D123" s="170">
        <f>'4'!D86</f>
        <v>23668.159999999996</v>
      </c>
      <c r="E123" s="170">
        <f>'4'!E86</f>
        <v>11711.98</v>
      </c>
      <c r="F123" s="170">
        <v>0</v>
      </c>
      <c r="G123" s="170">
        <v>0</v>
      </c>
      <c r="H123" s="170">
        <v>0</v>
      </c>
      <c r="I123" s="170">
        <v>0</v>
      </c>
      <c r="J123" s="170">
        <f>D123-E123</f>
        <v>11956.179999999997</v>
      </c>
      <c r="K123" s="170">
        <v>0</v>
      </c>
      <c r="L123" s="170">
        <v>0</v>
      </c>
      <c r="M123" s="170">
        <f>E123+F123</f>
        <v>11711.98</v>
      </c>
      <c r="N123" s="170">
        <f>N104</f>
        <v>0</v>
      </c>
      <c r="O123" s="170">
        <f t="shared" ref="O123:S123" si="12">O104</f>
        <v>23668.159999999996</v>
      </c>
      <c r="P123" s="170">
        <f t="shared" si="12"/>
        <v>6889.1</v>
      </c>
      <c r="Q123" s="170">
        <f t="shared" si="12"/>
        <v>6968.76</v>
      </c>
      <c r="R123" s="170">
        <f t="shared" si="12"/>
        <v>0</v>
      </c>
      <c r="S123" s="170">
        <f t="shared" si="12"/>
        <v>9810.2999999999993</v>
      </c>
      <c r="T123" s="67" t="s">
        <v>117</v>
      </c>
      <c r="U123" s="67" t="s">
        <v>117</v>
      </c>
      <c r="V123" s="67" t="s">
        <v>117</v>
      </c>
      <c r="W123" s="61" t="s">
        <v>117</v>
      </c>
      <c r="X123" s="61" t="s">
        <v>117</v>
      </c>
      <c r="Y123" s="13"/>
      <c r="Z123" s="13"/>
      <c r="AA123" s="13"/>
    </row>
    <row r="124" spans="1:27" ht="17.25" hidden="1" customHeight="1" x14ac:dyDescent="0.2">
      <c r="A124" s="284" t="s">
        <v>103</v>
      </c>
      <c r="B124" s="285"/>
      <c r="C124" s="286"/>
      <c r="D124" s="44">
        <f>D84+D86+D89</f>
        <v>8237.0700000000015</v>
      </c>
      <c r="E124" s="43" t="str">
        <f>E90</f>
        <v>х</v>
      </c>
      <c r="F124" s="43" t="str">
        <f>F90</f>
        <v>х</v>
      </c>
      <c r="G124" s="42" t="s">
        <v>117</v>
      </c>
      <c r="H124" s="42" t="s">
        <v>117</v>
      </c>
      <c r="I124" s="42" t="s">
        <v>117</v>
      </c>
      <c r="J124" s="49" t="str">
        <f>J90</f>
        <v>-</v>
      </c>
      <c r="K124" s="42" t="s">
        <v>117</v>
      </c>
      <c r="L124" s="42" t="s">
        <v>117</v>
      </c>
      <c r="M124" s="44" t="str">
        <f t="shared" ref="M124:T124" si="13">M90</f>
        <v>-</v>
      </c>
      <c r="N124" s="44">
        <f t="shared" si="13"/>
        <v>8237.0700000000015</v>
      </c>
      <c r="O124" s="44">
        <f t="shared" si="13"/>
        <v>0</v>
      </c>
      <c r="P124" s="44">
        <f t="shared" si="13"/>
        <v>0</v>
      </c>
      <c r="Q124" s="44">
        <f t="shared" si="13"/>
        <v>4384.22</v>
      </c>
      <c r="R124" s="44">
        <f t="shared" si="13"/>
        <v>2717.5099999999998</v>
      </c>
      <c r="S124" s="44">
        <f t="shared" si="13"/>
        <v>1135.3399999999999</v>
      </c>
      <c r="T124" s="50" t="str">
        <f t="shared" si="13"/>
        <v>-</v>
      </c>
      <c r="U124" s="44"/>
      <c r="V124" s="44" t="str">
        <f>V90</f>
        <v>-</v>
      </c>
      <c r="W124" s="44" t="str">
        <f>W90</f>
        <v>-</v>
      </c>
      <c r="X124" s="44" t="str">
        <f>X90</f>
        <v>-</v>
      </c>
      <c r="Y124" s="17"/>
      <c r="Z124" s="17"/>
      <c r="AA124" s="17"/>
    </row>
    <row r="125" spans="1:27" ht="17.25" customHeight="1" x14ac:dyDescent="0.25">
      <c r="A125" s="117" t="s">
        <v>92</v>
      </c>
      <c r="B125" s="225" t="s">
        <v>18</v>
      </c>
      <c r="C125" s="226"/>
      <c r="D125" s="226"/>
      <c r="E125" s="226"/>
      <c r="F125" s="226"/>
      <c r="G125" s="226"/>
      <c r="H125" s="226"/>
      <c r="I125" s="226"/>
      <c r="J125" s="226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6"/>
      <c r="X125" s="227"/>
      <c r="Y125" s="68"/>
      <c r="Z125" s="68"/>
      <c r="AA125" s="68"/>
    </row>
    <row r="126" spans="1:27" ht="17.25" customHeight="1" x14ac:dyDescent="0.25">
      <c r="A126" s="103" t="s">
        <v>19</v>
      </c>
      <c r="B126" s="197" t="s">
        <v>197</v>
      </c>
      <c r="C126" s="198"/>
      <c r="D126" s="198"/>
      <c r="E126" s="198"/>
      <c r="F126" s="198"/>
      <c r="G126" s="198"/>
      <c r="H126" s="198"/>
      <c r="I126" s="198"/>
      <c r="J126" s="198"/>
      <c r="K126" s="198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235"/>
      <c r="Y126" s="19"/>
      <c r="Z126" s="19"/>
      <c r="AA126" s="19"/>
    </row>
    <row r="127" spans="1:27" ht="15.75" x14ac:dyDescent="0.25">
      <c r="A127" s="104" t="s">
        <v>20</v>
      </c>
      <c r="B127" s="200" t="s">
        <v>64</v>
      </c>
      <c r="C127" s="201"/>
      <c r="D127" s="201"/>
      <c r="E127" s="201"/>
      <c r="F127" s="201"/>
      <c r="G127" s="201"/>
      <c r="H127" s="201"/>
      <c r="I127" s="201"/>
      <c r="J127" s="201"/>
      <c r="K127" s="201"/>
      <c r="L127" s="201"/>
      <c r="M127" s="201"/>
      <c r="N127" s="201"/>
      <c r="O127" s="201"/>
      <c r="P127" s="201"/>
      <c r="Q127" s="201"/>
      <c r="R127" s="201"/>
      <c r="S127" s="201"/>
      <c r="T127" s="201"/>
      <c r="U127" s="201"/>
      <c r="V127" s="201"/>
      <c r="W127" s="201"/>
      <c r="X127" s="202"/>
      <c r="Y127" s="19"/>
      <c r="Z127" s="19"/>
      <c r="AA127" s="19"/>
    </row>
    <row r="128" spans="1:27" ht="17.25" hidden="1" customHeight="1" x14ac:dyDescent="0.25">
      <c r="A128" s="117"/>
      <c r="B128" s="156" t="s">
        <v>22</v>
      </c>
      <c r="C128" s="156" t="s">
        <v>22</v>
      </c>
      <c r="D128" s="156" t="s">
        <v>22</v>
      </c>
      <c r="E128" s="156" t="s">
        <v>22</v>
      </c>
      <c r="F128" s="156" t="s">
        <v>22</v>
      </c>
      <c r="G128" s="156" t="s">
        <v>22</v>
      </c>
      <c r="H128" s="156" t="s">
        <v>22</v>
      </c>
      <c r="I128" s="156" t="s">
        <v>22</v>
      </c>
      <c r="J128" s="156" t="s">
        <v>22</v>
      </c>
      <c r="K128" s="156" t="s">
        <v>22</v>
      </c>
      <c r="L128" s="156" t="s">
        <v>22</v>
      </c>
      <c r="M128" s="156" t="s">
        <v>22</v>
      </c>
      <c r="N128" s="107" t="s">
        <v>117</v>
      </c>
      <c r="O128" s="107" t="s">
        <v>117</v>
      </c>
      <c r="P128" s="107" t="s">
        <v>117</v>
      </c>
      <c r="Q128" s="107" t="s">
        <v>117</v>
      </c>
      <c r="R128" s="107" t="s">
        <v>117</v>
      </c>
      <c r="S128" s="107" t="s">
        <v>117</v>
      </c>
      <c r="T128" s="107" t="s">
        <v>117</v>
      </c>
      <c r="U128" s="107" t="s">
        <v>117</v>
      </c>
      <c r="V128" s="107" t="s">
        <v>117</v>
      </c>
      <c r="W128" s="107" t="s">
        <v>117</v>
      </c>
      <c r="X128" s="107" t="s">
        <v>117</v>
      </c>
      <c r="Y128" s="17"/>
      <c r="Z128" s="17"/>
      <c r="AA128" s="17"/>
    </row>
    <row r="129" spans="1:29" s="58" customFormat="1" ht="15.75" x14ac:dyDescent="0.2">
      <c r="A129" s="203" t="s">
        <v>88</v>
      </c>
      <c r="B129" s="204"/>
      <c r="C129" s="205"/>
      <c r="D129" s="110">
        <v>0</v>
      </c>
      <c r="E129" s="111" t="s">
        <v>22</v>
      </c>
      <c r="F129" s="111" t="s">
        <v>22</v>
      </c>
      <c r="G129" s="107" t="s">
        <v>117</v>
      </c>
      <c r="H129" s="107" t="s">
        <v>117</v>
      </c>
      <c r="I129" s="107" t="s">
        <v>117</v>
      </c>
      <c r="J129" s="107" t="s">
        <v>117</v>
      </c>
      <c r="K129" s="107" t="s">
        <v>117</v>
      </c>
      <c r="L129" s="107" t="s">
        <v>117</v>
      </c>
      <c r="M129" s="146">
        <v>0</v>
      </c>
      <c r="N129" s="146">
        <v>0</v>
      </c>
      <c r="O129" s="146">
        <v>0</v>
      </c>
      <c r="P129" s="146">
        <v>0</v>
      </c>
      <c r="Q129" s="146">
        <v>0</v>
      </c>
      <c r="R129" s="146">
        <v>0</v>
      </c>
      <c r="S129" s="146">
        <v>0</v>
      </c>
      <c r="T129" s="107" t="s">
        <v>117</v>
      </c>
      <c r="U129" s="107" t="s">
        <v>117</v>
      </c>
      <c r="V129" s="107" t="s">
        <v>117</v>
      </c>
      <c r="W129" s="107" t="s">
        <v>117</v>
      </c>
      <c r="X129" s="107" t="s">
        <v>117</v>
      </c>
      <c r="Y129" s="70"/>
      <c r="Z129" s="70"/>
      <c r="AA129" s="70"/>
      <c r="AB129" s="76"/>
      <c r="AC129" s="76"/>
    </row>
    <row r="130" spans="1:29" s="58" customFormat="1" ht="17.25" customHeight="1" x14ac:dyDescent="0.2">
      <c r="A130" s="111" t="s">
        <v>21</v>
      </c>
      <c r="B130" s="200" t="s">
        <v>150</v>
      </c>
      <c r="C130" s="201"/>
      <c r="D130" s="201"/>
      <c r="E130" s="201"/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2"/>
      <c r="Y130" s="76"/>
      <c r="Z130" s="76"/>
      <c r="AA130" s="76"/>
      <c r="AB130" s="76"/>
      <c r="AC130" s="76"/>
    </row>
    <row r="131" spans="1:29" s="58" customFormat="1" ht="78.75" x14ac:dyDescent="0.2">
      <c r="A131" s="111" t="str">
        <f>'4'!A92</f>
        <v>3.1.2.1</v>
      </c>
      <c r="B131" s="113" t="str">
        <f>'4'!B92</f>
        <v>Реконструкція системи теплопостачання житлового будинку № 6 на вул. Шевченка в м. Луцьку (влаштування вузла комерційного обліку теплової енергії)</v>
      </c>
      <c r="C131" s="111" t="str">
        <f>'4'!C92</f>
        <v>1 шт.</v>
      </c>
      <c r="D131" s="149">
        <f>'4'!D92</f>
        <v>48.2</v>
      </c>
      <c r="E131" s="118" t="s">
        <v>48</v>
      </c>
      <c r="F131" s="118" t="s">
        <v>48</v>
      </c>
      <c r="G131" s="118" t="s">
        <v>48</v>
      </c>
      <c r="H131" s="118" t="s">
        <v>48</v>
      </c>
      <c r="I131" s="118" t="s">
        <v>48</v>
      </c>
      <c r="J131" s="118" t="s">
        <v>48</v>
      </c>
      <c r="K131" s="118" t="s">
        <v>48</v>
      </c>
      <c r="L131" s="118" t="s">
        <v>48</v>
      </c>
      <c r="M131" s="118" t="s">
        <v>48</v>
      </c>
      <c r="N131" s="149">
        <f>D131</f>
        <v>48.2</v>
      </c>
      <c r="O131" s="115">
        <v>0</v>
      </c>
      <c r="P131" s="149">
        <f>D131</f>
        <v>48.2</v>
      </c>
      <c r="Q131" s="115">
        <v>0</v>
      </c>
      <c r="R131" s="115">
        <v>0</v>
      </c>
      <c r="S131" s="115">
        <v>0</v>
      </c>
      <c r="T131" s="107" t="s">
        <v>117</v>
      </c>
      <c r="U131" s="107" t="s">
        <v>117</v>
      </c>
      <c r="V131" s="107" t="s">
        <v>117</v>
      </c>
      <c r="W131" s="107" t="s">
        <v>117</v>
      </c>
      <c r="X131" s="107" t="s">
        <v>117</v>
      </c>
      <c r="Y131" s="76"/>
      <c r="Z131" s="76"/>
      <c r="AA131" s="76"/>
      <c r="AB131" s="76"/>
      <c r="AC131" s="76"/>
    </row>
    <row r="132" spans="1:29" s="58" customFormat="1" ht="78.75" x14ac:dyDescent="0.2">
      <c r="A132" s="111" t="str">
        <f>'4'!A93</f>
        <v>3.1.2.2</v>
      </c>
      <c r="B132" s="113" t="str">
        <f>'4'!B93</f>
        <v>Реконструкція системи теплопостачання житлового будинку № 4 на вул. Шевченка в м. Луцьку (влаштування вузла комерційного обліку теплової енергії)</v>
      </c>
      <c r="C132" s="111" t="str">
        <f>'4'!C93</f>
        <v>1 шт.</v>
      </c>
      <c r="D132" s="149">
        <f>'4'!D93</f>
        <v>48.11</v>
      </c>
      <c r="E132" s="118" t="s">
        <v>48</v>
      </c>
      <c r="F132" s="118" t="s">
        <v>48</v>
      </c>
      <c r="G132" s="118" t="s">
        <v>48</v>
      </c>
      <c r="H132" s="118" t="s">
        <v>48</v>
      </c>
      <c r="I132" s="118" t="s">
        <v>48</v>
      </c>
      <c r="J132" s="118" t="s">
        <v>48</v>
      </c>
      <c r="K132" s="118" t="s">
        <v>48</v>
      </c>
      <c r="L132" s="118" t="s">
        <v>48</v>
      </c>
      <c r="M132" s="118" t="s">
        <v>48</v>
      </c>
      <c r="N132" s="149">
        <f t="shared" ref="N132:N145" si="14">D132</f>
        <v>48.11</v>
      </c>
      <c r="O132" s="115">
        <v>0</v>
      </c>
      <c r="P132" s="149">
        <f t="shared" ref="P132:P144" si="15">D132</f>
        <v>48.11</v>
      </c>
      <c r="Q132" s="115">
        <v>0</v>
      </c>
      <c r="R132" s="115">
        <v>0</v>
      </c>
      <c r="S132" s="115">
        <v>0</v>
      </c>
      <c r="T132" s="107" t="s">
        <v>117</v>
      </c>
      <c r="U132" s="107" t="s">
        <v>117</v>
      </c>
      <c r="V132" s="107" t="s">
        <v>117</v>
      </c>
      <c r="W132" s="107" t="s">
        <v>117</v>
      </c>
      <c r="X132" s="107" t="s">
        <v>117</v>
      </c>
      <c r="Y132" s="76"/>
      <c r="Z132" s="76"/>
      <c r="AA132" s="76"/>
      <c r="AB132" s="76"/>
      <c r="AC132" s="76"/>
    </row>
    <row r="133" spans="1:29" s="58" customFormat="1" ht="78.75" x14ac:dyDescent="0.2">
      <c r="A133" s="111" t="str">
        <f>'4'!A94</f>
        <v>3.1.2.3</v>
      </c>
      <c r="B133" s="113" t="str">
        <f>'4'!B94</f>
        <v>Реконструкція системи теплопостачання житлового будинку № 6 на вул. Цукровій в м. Луцьку (влаштування вузла комерційного обліку теплової енергії)</v>
      </c>
      <c r="C133" s="111" t="str">
        <f>'4'!C94</f>
        <v>1 шт.</v>
      </c>
      <c r="D133" s="149">
        <f>'4'!D94</f>
        <v>48.13</v>
      </c>
      <c r="E133" s="118" t="s">
        <v>48</v>
      </c>
      <c r="F133" s="118" t="s">
        <v>48</v>
      </c>
      <c r="G133" s="118" t="s">
        <v>48</v>
      </c>
      <c r="H133" s="118" t="s">
        <v>48</v>
      </c>
      <c r="I133" s="118" t="s">
        <v>48</v>
      </c>
      <c r="J133" s="118" t="s">
        <v>48</v>
      </c>
      <c r="K133" s="118" t="s">
        <v>48</v>
      </c>
      <c r="L133" s="118" t="s">
        <v>48</v>
      </c>
      <c r="M133" s="118" t="s">
        <v>48</v>
      </c>
      <c r="N133" s="149">
        <f t="shared" si="14"/>
        <v>48.13</v>
      </c>
      <c r="O133" s="115">
        <v>0</v>
      </c>
      <c r="P133" s="149">
        <f t="shared" si="15"/>
        <v>48.13</v>
      </c>
      <c r="Q133" s="115">
        <v>0</v>
      </c>
      <c r="R133" s="115">
        <v>0</v>
      </c>
      <c r="S133" s="115">
        <v>0</v>
      </c>
      <c r="T133" s="107" t="s">
        <v>117</v>
      </c>
      <c r="U133" s="107" t="s">
        <v>117</v>
      </c>
      <c r="V133" s="107" t="s">
        <v>117</v>
      </c>
      <c r="W133" s="107" t="s">
        <v>117</v>
      </c>
      <c r="X133" s="107" t="s">
        <v>117</v>
      </c>
      <c r="Y133" s="76"/>
      <c r="Z133" s="76"/>
      <c r="AA133" s="76"/>
      <c r="AB133" s="76"/>
      <c r="AC133" s="76"/>
    </row>
    <row r="134" spans="1:29" s="58" customFormat="1" ht="78.75" x14ac:dyDescent="0.2">
      <c r="A134" s="111" t="str">
        <f>'4'!A95</f>
        <v>3.1.2.4</v>
      </c>
      <c r="B134" s="113" t="str">
        <f>'4'!B95</f>
        <v>Реконструкція системи теплопостачання житлового будинку № 3 на вул. Цукровій в м. Луцьку (влаштування вузла комерційного обліку теплової енергії)</v>
      </c>
      <c r="C134" s="111" t="str">
        <f>'4'!C95</f>
        <v>1 шт.</v>
      </c>
      <c r="D134" s="149">
        <f>'4'!D95</f>
        <v>48.14</v>
      </c>
      <c r="E134" s="118" t="s">
        <v>48</v>
      </c>
      <c r="F134" s="118" t="s">
        <v>48</v>
      </c>
      <c r="G134" s="118" t="s">
        <v>48</v>
      </c>
      <c r="H134" s="118" t="s">
        <v>48</v>
      </c>
      <c r="I134" s="118" t="s">
        <v>48</v>
      </c>
      <c r="J134" s="118" t="s">
        <v>48</v>
      </c>
      <c r="K134" s="118" t="s">
        <v>48</v>
      </c>
      <c r="L134" s="118" t="s">
        <v>48</v>
      </c>
      <c r="M134" s="118" t="s">
        <v>48</v>
      </c>
      <c r="N134" s="149">
        <f t="shared" si="14"/>
        <v>48.14</v>
      </c>
      <c r="O134" s="115">
        <v>0</v>
      </c>
      <c r="P134" s="149">
        <f t="shared" si="15"/>
        <v>48.14</v>
      </c>
      <c r="Q134" s="115">
        <v>0</v>
      </c>
      <c r="R134" s="115">
        <v>0</v>
      </c>
      <c r="S134" s="115">
        <v>0</v>
      </c>
      <c r="T134" s="107" t="s">
        <v>117</v>
      </c>
      <c r="U134" s="107" t="s">
        <v>117</v>
      </c>
      <c r="V134" s="107" t="s">
        <v>117</v>
      </c>
      <c r="W134" s="107" t="s">
        <v>117</v>
      </c>
      <c r="X134" s="107" t="s">
        <v>117</v>
      </c>
      <c r="Y134" s="76"/>
      <c r="Z134" s="76"/>
      <c r="AA134" s="76"/>
      <c r="AB134" s="76"/>
      <c r="AC134" s="76"/>
    </row>
    <row r="135" spans="1:29" s="58" customFormat="1" ht="78.75" x14ac:dyDescent="0.2">
      <c r="A135" s="111" t="str">
        <f>'4'!A96</f>
        <v>3.1.2.5</v>
      </c>
      <c r="B135" s="113" t="str">
        <f>'4'!B96</f>
        <v>Реконструкція системи теплопостачання житлового будинку № 43 на вул. Богдана Хмельницького в м. Луцьку (влаштування вузла комерційного обліку теплової енергії)</v>
      </c>
      <c r="C135" s="111" t="str">
        <f>'4'!C96</f>
        <v>1 шт.</v>
      </c>
      <c r="D135" s="149">
        <f>'4'!D96</f>
        <v>48.16</v>
      </c>
      <c r="E135" s="118" t="s">
        <v>48</v>
      </c>
      <c r="F135" s="118" t="s">
        <v>48</v>
      </c>
      <c r="G135" s="118" t="s">
        <v>48</v>
      </c>
      <c r="H135" s="118" t="s">
        <v>48</v>
      </c>
      <c r="I135" s="118" t="s">
        <v>48</v>
      </c>
      <c r="J135" s="118" t="s">
        <v>48</v>
      </c>
      <c r="K135" s="118" t="s">
        <v>48</v>
      </c>
      <c r="L135" s="118" t="s">
        <v>48</v>
      </c>
      <c r="M135" s="118" t="s">
        <v>48</v>
      </c>
      <c r="N135" s="149">
        <f t="shared" si="14"/>
        <v>48.16</v>
      </c>
      <c r="O135" s="115">
        <v>0</v>
      </c>
      <c r="P135" s="149">
        <f t="shared" si="15"/>
        <v>48.16</v>
      </c>
      <c r="Q135" s="115">
        <v>0</v>
      </c>
      <c r="R135" s="115">
        <v>0</v>
      </c>
      <c r="S135" s="115">
        <v>0</v>
      </c>
      <c r="T135" s="107" t="s">
        <v>117</v>
      </c>
      <c r="U135" s="107" t="s">
        <v>117</v>
      </c>
      <c r="V135" s="107" t="s">
        <v>117</v>
      </c>
      <c r="W135" s="107" t="s">
        <v>117</v>
      </c>
      <c r="X135" s="107" t="s">
        <v>117</v>
      </c>
      <c r="Y135" s="76"/>
      <c r="Z135" s="76"/>
      <c r="AA135" s="76"/>
      <c r="AB135" s="76"/>
      <c r="AC135" s="76"/>
    </row>
    <row r="136" spans="1:29" s="58" customFormat="1" ht="78.75" x14ac:dyDescent="0.2">
      <c r="A136" s="111" t="str">
        <f>'4'!A97</f>
        <v>3.1.2.6</v>
      </c>
      <c r="B136" s="113" t="str">
        <f>'4'!B97</f>
        <v>Реконструкція системи теплопостачання житлового будинку № 17 на вул. Героїв рятувальників в м. Луцьку (влаштування вузла комерційного обліку теплової енергії)</v>
      </c>
      <c r="C136" s="111" t="str">
        <f>'4'!C97</f>
        <v>1 шт.</v>
      </c>
      <c r="D136" s="149">
        <f>'4'!D97</f>
        <v>48.19</v>
      </c>
      <c r="E136" s="118" t="s">
        <v>48</v>
      </c>
      <c r="F136" s="118" t="s">
        <v>48</v>
      </c>
      <c r="G136" s="118" t="s">
        <v>48</v>
      </c>
      <c r="H136" s="118" t="s">
        <v>48</v>
      </c>
      <c r="I136" s="118" t="s">
        <v>48</v>
      </c>
      <c r="J136" s="118" t="s">
        <v>48</v>
      </c>
      <c r="K136" s="118" t="s">
        <v>48</v>
      </c>
      <c r="L136" s="118" t="s">
        <v>48</v>
      </c>
      <c r="M136" s="118" t="s">
        <v>48</v>
      </c>
      <c r="N136" s="149">
        <f t="shared" si="14"/>
        <v>48.19</v>
      </c>
      <c r="O136" s="115">
        <v>0</v>
      </c>
      <c r="P136" s="149">
        <f t="shared" si="15"/>
        <v>48.19</v>
      </c>
      <c r="Q136" s="115">
        <v>0</v>
      </c>
      <c r="R136" s="115">
        <v>0</v>
      </c>
      <c r="S136" s="115">
        <v>0</v>
      </c>
      <c r="T136" s="107" t="s">
        <v>117</v>
      </c>
      <c r="U136" s="107" t="s">
        <v>117</v>
      </c>
      <c r="V136" s="107" t="s">
        <v>117</v>
      </c>
      <c r="W136" s="107" t="s">
        <v>117</v>
      </c>
      <c r="X136" s="107" t="s">
        <v>117</v>
      </c>
      <c r="Y136" s="76"/>
      <c r="Z136" s="76"/>
      <c r="AA136" s="76"/>
      <c r="AB136" s="76"/>
      <c r="AC136" s="76"/>
    </row>
    <row r="137" spans="1:29" s="58" customFormat="1" ht="78.75" x14ac:dyDescent="0.2">
      <c r="A137" s="111" t="str">
        <f>'4'!A98</f>
        <v>3.1.2.7</v>
      </c>
      <c r="B137" s="113" t="str">
        <f>'4'!B98</f>
        <v>Реконструкція системи теплопостачання житлового будинку № 2 на вул. Мистецькій в м. Луцьку (влаштування вузла комерційного обліку теплової енергії)</v>
      </c>
      <c r="C137" s="111" t="str">
        <f>'4'!C98</f>
        <v>1 шт.</v>
      </c>
      <c r="D137" s="149">
        <f>'4'!D98</f>
        <v>48.18</v>
      </c>
      <c r="E137" s="118" t="s">
        <v>48</v>
      </c>
      <c r="F137" s="118" t="s">
        <v>48</v>
      </c>
      <c r="G137" s="118" t="s">
        <v>48</v>
      </c>
      <c r="H137" s="118" t="s">
        <v>48</v>
      </c>
      <c r="I137" s="118" t="s">
        <v>48</v>
      </c>
      <c r="J137" s="118" t="s">
        <v>48</v>
      </c>
      <c r="K137" s="118" t="s">
        <v>48</v>
      </c>
      <c r="L137" s="118" t="s">
        <v>48</v>
      </c>
      <c r="M137" s="118" t="s">
        <v>48</v>
      </c>
      <c r="N137" s="149">
        <f t="shared" si="14"/>
        <v>48.18</v>
      </c>
      <c r="O137" s="115">
        <v>0</v>
      </c>
      <c r="P137" s="149">
        <f t="shared" si="15"/>
        <v>48.18</v>
      </c>
      <c r="Q137" s="115">
        <v>0</v>
      </c>
      <c r="R137" s="115">
        <v>0</v>
      </c>
      <c r="S137" s="115">
        <v>0</v>
      </c>
      <c r="T137" s="107" t="s">
        <v>117</v>
      </c>
      <c r="U137" s="107" t="s">
        <v>117</v>
      </c>
      <c r="V137" s="107" t="s">
        <v>117</v>
      </c>
      <c r="W137" s="107" t="s">
        <v>117</v>
      </c>
      <c r="X137" s="107" t="s">
        <v>117</v>
      </c>
      <c r="Y137" s="76"/>
      <c r="Z137" s="76"/>
      <c r="AA137" s="76"/>
      <c r="AB137" s="76"/>
      <c r="AC137" s="76"/>
    </row>
    <row r="138" spans="1:29" s="58" customFormat="1" ht="78.75" x14ac:dyDescent="0.2">
      <c r="A138" s="111" t="str">
        <f>'4'!A99</f>
        <v>3.1.2.8</v>
      </c>
      <c r="B138" s="113" t="str">
        <f>'4'!B99</f>
        <v>Реконструкція системи теплопостачання житлового будинку № 8 на вул. Саперів в м. Луцьку (влаштування вузла комерційного обліку теплової енергії)</v>
      </c>
      <c r="C138" s="111" t="str">
        <f>'4'!C99</f>
        <v>1 шт.</v>
      </c>
      <c r="D138" s="149">
        <f>'4'!D99</f>
        <v>48.2</v>
      </c>
      <c r="E138" s="118" t="s">
        <v>48</v>
      </c>
      <c r="F138" s="118" t="s">
        <v>48</v>
      </c>
      <c r="G138" s="118" t="s">
        <v>48</v>
      </c>
      <c r="H138" s="118" t="s">
        <v>48</v>
      </c>
      <c r="I138" s="118" t="s">
        <v>48</v>
      </c>
      <c r="J138" s="118" t="s">
        <v>48</v>
      </c>
      <c r="K138" s="118" t="s">
        <v>48</v>
      </c>
      <c r="L138" s="118" t="s">
        <v>48</v>
      </c>
      <c r="M138" s="118" t="s">
        <v>48</v>
      </c>
      <c r="N138" s="149">
        <f t="shared" si="14"/>
        <v>48.2</v>
      </c>
      <c r="O138" s="115">
        <v>0</v>
      </c>
      <c r="P138" s="149">
        <f t="shared" si="15"/>
        <v>48.2</v>
      </c>
      <c r="Q138" s="115">
        <v>0</v>
      </c>
      <c r="R138" s="115">
        <v>0</v>
      </c>
      <c r="S138" s="115">
        <v>0</v>
      </c>
      <c r="T138" s="107" t="s">
        <v>117</v>
      </c>
      <c r="U138" s="107" t="s">
        <v>117</v>
      </c>
      <c r="V138" s="107" t="s">
        <v>117</v>
      </c>
      <c r="W138" s="107" t="s">
        <v>117</v>
      </c>
      <c r="X138" s="107" t="s">
        <v>117</v>
      </c>
      <c r="Y138" s="76"/>
      <c r="Z138" s="76"/>
      <c r="AA138" s="76"/>
      <c r="AB138" s="76"/>
      <c r="AC138" s="76"/>
    </row>
    <row r="139" spans="1:29" s="58" customFormat="1" ht="78.75" x14ac:dyDescent="0.2">
      <c r="A139" s="111" t="str">
        <f>'4'!A100</f>
        <v>3.1.2.9</v>
      </c>
      <c r="B139" s="113" t="str">
        <f>'4'!B100</f>
        <v>Реконструкція системи теплопостачання житлового будинку № 4 на вул. Прогресу в м. Луцьку (влаштування вузла комерційного обліку теплової енергії)</v>
      </c>
      <c r="C139" s="111" t="str">
        <f>'4'!C100</f>
        <v>1 шт.</v>
      </c>
      <c r="D139" s="149">
        <f>'4'!D100</f>
        <v>48.16</v>
      </c>
      <c r="E139" s="118" t="s">
        <v>48</v>
      </c>
      <c r="F139" s="118" t="s">
        <v>48</v>
      </c>
      <c r="G139" s="118" t="s">
        <v>48</v>
      </c>
      <c r="H139" s="118" t="s">
        <v>48</v>
      </c>
      <c r="I139" s="118" t="s">
        <v>48</v>
      </c>
      <c r="J139" s="118" t="s">
        <v>48</v>
      </c>
      <c r="K139" s="118" t="s">
        <v>48</v>
      </c>
      <c r="L139" s="118" t="s">
        <v>48</v>
      </c>
      <c r="M139" s="118" t="s">
        <v>48</v>
      </c>
      <c r="N139" s="149">
        <f t="shared" si="14"/>
        <v>48.16</v>
      </c>
      <c r="O139" s="115">
        <v>0</v>
      </c>
      <c r="P139" s="149">
        <f t="shared" si="15"/>
        <v>48.16</v>
      </c>
      <c r="Q139" s="115">
        <v>0</v>
      </c>
      <c r="R139" s="115">
        <v>0</v>
      </c>
      <c r="S139" s="115">
        <v>0</v>
      </c>
      <c r="T139" s="107" t="s">
        <v>117</v>
      </c>
      <c r="U139" s="107" t="s">
        <v>117</v>
      </c>
      <c r="V139" s="107" t="s">
        <v>117</v>
      </c>
      <c r="W139" s="107" t="s">
        <v>117</v>
      </c>
      <c r="X139" s="107" t="s">
        <v>117</v>
      </c>
      <c r="Y139" s="76"/>
      <c r="Z139" s="76"/>
      <c r="AA139" s="76"/>
      <c r="AB139" s="76"/>
      <c r="AC139" s="76"/>
    </row>
    <row r="140" spans="1:29" s="58" customFormat="1" ht="78.75" x14ac:dyDescent="0.2">
      <c r="A140" s="111" t="str">
        <f>'4'!A101</f>
        <v>3.1.2.10</v>
      </c>
      <c r="B140" s="113" t="str">
        <f>'4'!B101</f>
        <v>Реконструкція системи теплопостачання житлового будинку №5 на вул. Ландау в м. Луцьку (влаштування вузла комерційного обліку теплової енергії)</v>
      </c>
      <c r="C140" s="111" t="str">
        <f>'4'!C101</f>
        <v>1 шт.</v>
      </c>
      <c r="D140" s="149">
        <f>'4'!D101</f>
        <v>48.15</v>
      </c>
      <c r="E140" s="118" t="s">
        <v>48</v>
      </c>
      <c r="F140" s="118" t="s">
        <v>48</v>
      </c>
      <c r="G140" s="118" t="s">
        <v>48</v>
      </c>
      <c r="H140" s="118" t="s">
        <v>48</v>
      </c>
      <c r="I140" s="118" t="s">
        <v>48</v>
      </c>
      <c r="J140" s="118" t="s">
        <v>48</v>
      </c>
      <c r="K140" s="118" t="s">
        <v>48</v>
      </c>
      <c r="L140" s="118" t="s">
        <v>48</v>
      </c>
      <c r="M140" s="118" t="s">
        <v>48</v>
      </c>
      <c r="N140" s="149">
        <f t="shared" si="14"/>
        <v>48.15</v>
      </c>
      <c r="O140" s="115">
        <v>0</v>
      </c>
      <c r="P140" s="149">
        <f t="shared" si="15"/>
        <v>48.15</v>
      </c>
      <c r="Q140" s="115">
        <v>0</v>
      </c>
      <c r="R140" s="115">
        <v>0</v>
      </c>
      <c r="S140" s="115">
        <v>0</v>
      </c>
      <c r="T140" s="107" t="s">
        <v>117</v>
      </c>
      <c r="U140" s="107" t="s">
        <v>117</v>
      </c>
      <c r="V140" s="107" t="s">
        <v>117</v>
      </c>
      <c r="W140" s="107" t="s">
        <v>117</v>
      </c>
      <c r="X140" s="107" t="s">
        <v>117</v>
      </c>
      <c r="Y140" s="76"/>
      <c r="Z140" s="76"/>
      <c r="AA140" s="76"/>
      <c r="AB140" s="76"/>
      <c r="AC140" s="76"/>
    </row>
    <row r="141" spans="1:29" s="58" customFormat="1" ht="78.75" x14ac:dyDescent="0.2">
      <c r="A141" s="111" t="str">
        <f>'4'!A102</f>
        <v>3.1.2.11</v>
      </c>
      <c r="B141" s="113" t="str">
        <f>'4'!B102</f>
        <v>Реконструкція системи теплопостачання житлового будинку №60 на вул. Ковельській в м. Луцьку (влаштування вузла комерційного обліку теплової енергії)</v>
      </c>
      <c r="C141" s="111" t="str">
        <f>'4'!C102</f>
        <v>1 шт.</v>
      </c>
      <c r="D141" s="149">
        <f>'4'!D102</f>
        <v>48.11</v>
      </c>
      <c r="E141" s="118" t="s">
        <v>48</v>
      </c>
      <c r="F141" s="118" t="s">
        <v>48</v>
      </c>
      <c r="G141" s="118" t="s">
        <v>48</v>
      </c>
      <c r="H141" s="118" t="s">
        <v>48</v>
      </c>
      <c r="I141" s="118" t="s">
        <v>48</v>
      </c>
      <c r="J141" s="118" t="s">
        <v>48</v>
      </c>
      <c r="K141" s="118" t="s">
        <v>48</v>
      </c>
      <c r="L141" s="118" t="s">
        <v>48</v>
      </c>
      <c r="M141" s="118" t="s">
        <v>48</v>
      </c>
      <c r="N141" s="149">
        <f t="shared" si="14"/>
        <v>48.11</v>
      </c>
      <c r="O141" s="115">
        <v>0</v>
      </c>
      <c r="P141" s="149">
        <f t="shared" si="15"/>
        <v>48.11</v>
      </c>
      <c r="Q141" s="115">
        <v>0</v>
      </c>
      <c r="R141" s="115">
        <v>0</v>
      </c>
      <c r="S141" s="115">
        <v>0</v>
      </c>
      <c r="T141" s="107" t="s">
        <v>117</v>
      </c>
      <c r="U141" s="107" t="s">
        <v>117</v>
      </c>
      <c r="V141" s="107" t="s">
        <v>117</v>
      </c>
      <c r="W141" s="107" t="s">
        <v>117</v>
      </c>
      <c r="X141" s="107" t="s">
        <v>117</v>
      </c>
      <c r="Y141" s="76"/>
      <c r="Z141" s="76"/>
      <c r="AA141" s="76"/>
      <c r="AB141" s="76"/>
      <c r="AC141" s="76"/>
    </row>
    <row r="142" spans="1:29" s="58" customFormat="1" ht="78.75" x14ac:dyDescent="0.2">
      <c r="A142" s="111" t="str">
        <f>'4'!A103</f>
        <v>3.1.2.12</v>
      </c>
      <c r="B142" s="113" t="str">
        <f>'4'!B103</f>
        <v>Реконструкція системи теплопостачання житлового будинку № 2 на вул. Святогірській в м. Луцьку (влаштування вузла комерційного обліку теплової енергії)</v>
      </c>
      <c r="C142" s="111" t="str">
        <f>'4'!C103</f>
        <v>1 шт.</v>
      </c>
      <c r="D142" s="149">
        <f>'4'!D103</f>
        <v>48.09</v>
      </c>
      <c r="E142" s="118" t="s">
        <v>48</v>
      </c>
      <c r="F142" s="118" t="s">
        <v>48</v>
      </c>
      <c r="G142" s="118" t="s">
        <v>48</v>
      </c>
      <c r="H142" s="118" t="s">
        <v>48</v>
      </c>
      <c r="I142" s="118" t="s">
        <v>48</v>
      </c>
      <c r="J142" s="118" t="s">
        <v>48</v>
      </c>
      <c r="K142" s="118" t="s">
        <v>48</v>
      </c>
      <c r="L142" s="118" t="s">
        <v>48</v>
      </c>
      <c r="M142" s="118" t="s">
        <v>48</v>
      </c>
      <c r="N142" s="149">
        <f t="shared" si="14"/>
        <v>48.09</v>
      </c>
      <c r="O142" s="115">
        <v>0</v>
      </c>
      <c r="P142" s="149">
        <f t="shared" si="15"/>
        <v>48.09</v>
      </c>
      <c r="Q142" s="115">
        <v>0</v>
      </c>
      <c r="R142" s="115">
        <v>0</v>
      </c>
      <c r="S142" s="115">
        <v>0</v>
      </c>
      <c r="T142" s="107" t="s">
        <v>117</v>
      </c>
      <c r="U142" s="107" t="s">
        <v>117</v>
      </c>
      <c r="V142" s="107" t="s">
        <v>117</v>
      </c>
      <c r="W142" s="107" t="s">
        <v>117</v>
      </c>
      <c r="X142" s="107" t="s">
        <v>117</v>
      </c>
      <c r="Y142" s="76"/>
      <c r="Z142" s="76"/>
      <c r="AA142" s="76"/>
      <c r="AB142" s="76"/>
      <c r="AC142" s="76"/>
    </row>
    <row r="143" spans="1:29" s="58" customFormat="1" ht="78.75" x14ac:dyDescent="0.2">
      <c r="A143" s="111" t="str">
        <f>'4'!A104</f>
        <v>3.1.2.13</v>
      </c>
      <c r="B143" s="113" t="str">
        <f>'4'!B104</f>
        <v>Реконструкція системи теплопостачання житлового будинку № 2а на вул. Гірній в м. Луцьку (влаштування вузла комерційного обліку теплової енергії)</v>
      </c>
      <c r="C143" s="111" t="str">
        <f>'4'!C104</f>
        <v>1 шт.</v>
      </c>
      <c r="D143" s="149">
        <f>'4'!D104</f>
        <v>54.12</v>
      </c>
      <c r="E143" s="118" t="s">
        <v>48</v>
      </c>
      <c r="F143" s="118" t="s">
        <v>48</v>
      </c>
      <c r="G143" s="118" t="s">
        <v>48</v>
      </c>
      <c r="H143" s="118" t="s">
        <v>48</v>
      </c>
      <c r="I143" s="118" t="s">
        <v>48</v>
      </c>
      <c r="J143" s="118" t="s">
        <v>48</v>
      </c>
      <c r="K143" s="118" t="s">
        <v>48</v>
      </c>
      <c r="L143" s="118" t="s">
        <v>48</v>
      </c>
      <c r="M143" s="118" t="s">
        <v>48</v>
      </c>
      <c r="N143" s="149">
        <f t="shared" si="14"/>
        <v>54.12</v>
      </c>
      <c r="O143" s="115">
        <v>0</v>
      </c>
      <c r="P143" s="149">
        <f t="shared" si="15"/>
        <v>54.12</v>
      </c>
      <c r="Q143" s="115">
        <v>0</v>
      </c>
      <c r="R143" s="115">
        <v>0</v>
      </c>
      <c r="S143" s="115">
        <v>0</v>
      </c>
      <c r="T143" s="107" t="s">
        <v>117</v>
      </c>
      <c r="U143" s="107" t="s">
        <v>117</v>
      </c>
      <c r="V143" s="107" t="s">
        <v>117</v>
      </c>
      <c r="W143" s="107" t="s">
        <v>117</v>
      </c>
      <c r="X143" s="107" t="s">
        <v>117</v>
      </c>
      <c r="Y143" s="76"/>
      <c r="Z143" s="76"/>
      <c r="AA143" s="76"/>
      <c r="AB143" s="76"/>
      <c r="AC143" s="76"/>
    </row>
    <row r="144" spans="1:29" s="58" customFormat="1" ht="78.75" x14ac:dyDescent="0.2">
      <c r="A144" s="111" t="str">
        <f>'4'!A105</f>
        <v>3.1.2.14</v>
      </c>
      <c r="B144" s="113" t="str">
        <f>'4'!B105</f>
        <v>Реконструкція системи теплопостачання житлового будинку №21 на вул. Винниченка в м. Луцьку (влаштування вузла комерційного обліку теплової енергії)</v>
      </c>
      <c r="C144" s="111" t="str">
        <f>'4'!C105</f>
        <v>1 шт.</v>
      </c>
      <c r="D144" s="149">
        <f>'4'!D105</f>
        <v>48.13</v>
      </c>
      <c r="E144" s="118" t="s">
        <v>48</v>
      </c>
      <c r="F144" s="118" t="s">
        <v>48</v>
      </c>
      <c r="G144" s="118" t="s">
        <v>48</v>
      </c>
      <c r="H144" s="118" t="s">
        <v>48</v>
      </c>
      <c r="I144" s="118" t="s">
        <v>48</v>
      </c>
      <c r="J144" s="118" t="s">
        <v>48</v>
      </c>
      <c r="K144" s="118" t="s">
        <v>48</v>
      </c>
      <c r="L144" s="118" t="s">
        <v>48</v>
      </c>
      <c r="M144" s="118" t="s">
        <v>48</v>
      </c>
      <c r="N144" s="149">
        <f t="shared" si="14"/>
        <v>48.13</v>
      </c>
      <c r="O144" s="115">
        <v>0</v>
      </c>
      <c r="P144" s="149">
        <f t="shared" si="15"/>
        <v>48.13</v>
      </c>
      <c r="Q144" s="115">
        <v>0</v>
      </c>
      <c r="R144" s="115">
        <v>0</v>
      </c>
      <c r="S144" s="115">
        <v>0</v>
      </c>
      <c r="T144" s="107" t="s">
        <v>117</v>
      </c>
      <c r="U144" s="107" t="s">
        <v>117</v>
      </c>
      <c r="V144" s="107" t="s">
        <v>117</v>
      </c>
      <c r="W144" s="107" t="s">
        <v>117</v>
      </c>
      <c r="X144" s="107" t="s">
        <v>117</v>
      </c>
      <c r="Y144" s="76"/>
      <c r="Z144" s="76"/>
      <c r="AA144" s="76"/>
      <c r="AB144" s="76"/>
      <c r="AC144" s="76"/>
    </row>
    <row r="145" spans="1:29" s="58" customFormat="1" ht="63" x14ac:dyDescent="0.2">
      <c r="A145" s="184" t="str">
        <f>'4'!A106</f>
        <v>3.1.2.15</v>
      </c>
      <c r="B145" s="113" t="str">
        <f>'4'!B106</f>
        <v>Капітальний ремонт ІТП на вул. Словацького, 12а (заміна теплообмінника, насосного обладнання)</v>
      </c>
      <c r="C145" s="184" t="str">
        <f>'4'!C106</f>
        <v>1 шт.</v>
      </c>
      <c r="D145" s="149">
        <f>'4'!D106</f>
        <v>553.02</v>
      </c>
      <c r="E145" s="118" t="s">
        <v>48</v>
      </c>
      <c r="F145" s="118" t="s">
        <v>48</v>
      </c>
      <c r="G145" s="118" t="s">
        <v>48</v>
      </c>
      <c r="H145" s="118" t="s">
        <v>48</v>
      </c>
      <c r="I145" s="118" t="s">
        <v>48</v>
      </c>
      <c r="J145" s="118" t="s">
        <v>48</v>
      </c>
      <c r="K145" s="118" t="s">
        <v>48</v>
      </c>
      <c r="L145" s="118" t="s">
        <v>48</v>
      </c>
      <c r="M145" s="118" t="s">
        <v>48</v>
      </c>
      <c r="N145" s="149">
        <f t="shared" si="14"/>
        <v>553.02</v>
      </c>
      <c r="O145" s="115">
        <v>0</v>
      </c>
      <c r="P145" s="149">
        <v>0</v>
      </c>
      <c r="Q145" s="115">
        <v>0</v>
      </c>
      <c r="R145" s="115">
        <v>0</v>
      </c>
      <c r="S145" s="115">
        <f>D145</f>
        <v>553.02</v>
      </c>
      <c r="T145" s="107" t="s">
        <v>117</v>
      </c>
      <c r="U145" s="107" t="s">
        <v>117</v>
      </c>
      <c r="V145" s="107" t="s">
        <v>117</v>
      </c>
      <c r="W145" s="107" t="s">
        <v>117</v>
      </c>
      <c r="X145" s="107" t="s">
        <v>117</v>
      </c>
      <c r="Y145" s="76"/>
      <c r="Z145" s="76"/>
      <c r="AA145" s="76"/>
      <c r="AB145" s="76"/>
      <c r="AC145" s="76"/>
    </row>
    <row r="146" spans="1:29" s="58" customFormat="1" ht="15.75" x14ac:dyDescent="0.2">
      <c r="A146" s="203" t="s">
        <v>89</v>
      </c>
      <c r="B146" s="204"/>
      <c r="C146" s="205"/>
      <c r="D146" s="127">
        <f>SUM(D131:D145)</f>
        <v>1233.0899999999999</v>
      </c>
      <c r="E146" s="111" t="s">
        <v>22</v>
      </c>
      <c r="F146" s="111" t="s">
        <v>22</v>
      </c>
      <c r="G146" s="107" t="s">
        <v>117</v>
      </c>
      <c r="H146" s="107" t="s">
        <v>117</v>
      </c>
      <c r="I146" s="107" t="s">
        <v>117</v>
      </c>
      <c r="J146" s="107" t="s">
        <v>117</v>
      </c>
      <c r="K146" s="107" t="s">
        <v>117</v>
      </c>
      <c r="L146" s="107" t="s">
        <v>117</v>
      </c>
      <c r="M146" s="127" t="s">
        <v>117</v>
      </c>
      <c r="N146" s="127">
        <f t="shared" ref="N146:S146" si="16">SUM(N131:N145)</f>
        <v>1233.0899999999999</v>
      </c>
      <c r="O146" s="127">
        <f t="shared" si="16"/>
        <v>0</v>
      </c>
      <c r="P146" s="127">
        <f t="shared" si="16"/>
        <v>680.06999999999994</v>
      </c>
      <c r="Q146" s="127">
        <f t="shared" si="16"/>
        <v>0</v>
      </c>
      <c r="R146" s="127">
        <f t="shared" si="16"/>
        <v>0</v>
      </c>
      <c r="S146" s="127">
        <f t="shared" si="16"/>
        <v>553.02</v>
      </c>
      <c r="T146" s="107" t="s">
        <v>117</v>
      </c>
      <c r="U146" s="107" t="s">
        <v>117</v>
      </c>
      <c r="V146" s="107" t="s">
        <v>117</v>
      </c>
      <c r="W146" s="107" t="s">
        <v>117</v>
      </c>
      <c r="X146" s="107" t="s">
        <v>117</v>
      </c>
      <c r="Y146" s="70"/>
      <c r="Z146" s="70"/>
      <c r="AA146" s="70"/>
      <c r="AB146" s="76"/>
      <c r="AC146" s="76"/>
    </row>
    <row r="147" spans="1:29" s="58" customFormat="1" ht="15.75" x14ac:dyDescent="0.2">
      <c r="A147" s="112" t="s">
        <v>46</v>
      </c>
      <c r="B147" s="203" t="s">
        <v>66</v>
      </c>
      <c r="C147" s="204"/>
      <c r="D147" s="204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5"/>
      <c r="Y147" s="76"/>
      <c r="Z147" s="76"/>
      <c r="AA147" s="76"/>
      <c r="AB147" s="76"/>
      <c r="AC147" s="76"/>
    </row>
    <row r="148" spans="1:29" s="58" customFormat="1" ht="15.75" x14ac:dyDescent="0.2">
      <c r="A148" s="203" t="s">
        <v>90</v>
      </c>
      <c r="B148" s="204"/>
      <c r="C148" s="205"/>
      <c r="D148" s="149">
        <v>0</v>
      </c>
      <c r="E148" s="111" t="s">
        <v>22</v>
      </c>
      <c r="F148" s="111" t="s">
        <v>22</v>
      </c>
      <c r="G148" s="107" t="s">
        <v>117</v>
      </c>
      <c r="H148" s="107" t="s">
        <v>117</v>
      </c>
      <c r="I148" s="107" t="s">
        <v>117</v>
      </c>
      <c r="J148" s="107" t="s">
        <v>117</v>
      </c>
      <c r="K148" s="107" t="s">
        <v>117</v>
      </c>
      <c r="L148" s="107" t="s">
        <v>117</v>
      </c>
      <c r="M148" s="110" t="s">
        <v>117</v>
      </c>
      <c r="N148" s="110">
        <v>0</v>
      </c>
      <c r="O148" s="110">
        <f>SUM(O146:O147)</f>
        <v>0</v>
      </c>
      <c r="P148" s="110">
        <v>0</v>
      </c>
      <c r="Q148" s="110">
        <v>0</v>
      </c>
      <c r="R148" s="110">
        <v>0</v>
      </c>
      <c r="S148" s="110">
        <v>0</v>
      </c>
      <c r="T148" s="107" t="s">
        <v>117</v>
      </c>
      <c r="U148" s="107" t="s">
        <v>117</v>
      </c>
      <c r="V148" s="107" t="s">
        <v>117</v>
      </c>
      <c r="W148" s="107" t="s">
        <v>117</v>
      </c>
      <c r="X148" s="107" t="s">
        <v>117</v>
      </c>
      <c r="Y148" s="70"/>
      <c r="Z148" s="87"/>
      <c r="AA148" s="70"/>
      <c r="AB148" s="76"/>
      <c r="AC148" s="76"/>
    </row>
    <row r="149" spans="1:29" s="58" customFormat="1" ht="15.75" x14ac:dyDescent="0.2">
      <c r="A149" s="197" t="s">
        <v>91</v>
      </c>
      <c r="B149" s="198"/>
      <c r="C149" s="235"/>
      <c r="D149" s="170">
        <f>D148+D146+D129</f>
        <v>1233.0899999999999</v>
      </c>
      <c r="E149" s="111" t="s">
        <v>22</v>
      </c>
      <c r="F149" s="111" t="s">
        <v>22</v>
      </c>
      <c r="G149" s="107" t="s">
        <v>117</v>
      </c>
      <c r="H149" s="107" t="s">
        <v>117</v>
      </c>
      <c r="I149" s="107" t="s">
        <v>117</v>
      </c>
      <c r="J149" s="107" t="s">
        <v>117</v>
      </c>
      <c r="K149" s="107" t="s">
        <v>117</v>
      </c>
      <c r="L149" s="107" t="s">
        <v>117</v>
      </c>
      <c r="M149" s="170" t="s">
        <v>117</v>
      </c>
      <c r="N149" s="170">
        <f t="shared" ref="N149:S149" si="17">N148+N146+N129</f>
        <v>1233.0899999999999</v>
      </c>
      <c r="O149" s="170">
        <f t="shared" si="17"/>
        <v>0</v>
      </c>
      <c r="P149" s="170">
        <f t="shared" si="17"/>
        <v>680.06999999999994</v>
      </c>
      <c r="Q149" s="170">
        <f t="shared" si="17"/>
        <v>0</v>
      </c>
      <c r="R149" s="170">
        <f t="shared" si="17"/>
        <v>0</v>
      </c>
      <c r="S149" s="170">
        <f t="shared" si="17"/>
        <v>553.02</v>
      </c>
      <c r="T149" s="107" t="s">
        <v>117</v>
      </c>
      <c r="U149" s="107" t="s">
        <v>117</v>
      </c>
      <c r="V149" s="107" t="s">
        <v>117</v>
      </c>
      <c r="W149" s="107" t="s">
        <v>117</v>
      </c>
      <c r="X149" s="107" t="s">
        <v>117</v>
      </c>
      <c r="Y149" s="70"/>
      <c r="Z149" s="70"/>
      <c r="AA149" s="70"/>
      <c r="AB149" s="76"/>
      <c r="AC149" s="76"/>
    </row>
    <row r="150" spans="1:29" s="58" customFormat="1" ht="15.75" x14ac:dyDescent="0.2">
      <c r="A150" s="197" t="s">
        <v>104</v>
      </c>
      <c r="B150" s="198"/>
      <c r="C150" s="235"/>
      <c r="D150" s="170">
        <f>D149</f>
        <v>1233.0899999999999</v>
      </c>
      <c r="E150" s="123">
        <f>'4'!E111</f>
        <v>29.05</v>
      </c>
      <c r="F150" s="123">
        <f>'4'!F111</f>
        <v>651.02</v>
      </c>
      <c r="G150" s="123">
        <v>0</v>
      </c>
      <c r="H150" s="123">
        <v>0</v>
      </c>
      <c r="I150" s="123">
        <v>0</v>
      </c>
      <c r="J150" s="123">
        <f>D150-E150-F150</f>
        <v>553.02</v>
      </c>
      <c r="K150" s="123">
        <v>0</v>
      </c>
      <c r="L150" s="123">
        <v>0</v>
      </c>
      <c r="M150" s="170">
        <f>E150+F150</f>
        <v>680.06999999999994</v>
      </c>
      <c r="N150" s="170">
        <f t="shared" ref="N150:S150" si="18">N149</f>
        <v>1233.0899999999999</v>
      </c>
      <c r="O150" s="170">
        <f t="shared" si="18"/>
        <v>0</v>
      </c>
      <c r="P150" s="170">
        <f t="shared" si="18"/>
        <v>680.06999999999994</v>
      </c>
      <c r="Q150" s="170">
        <f t="shared" si="18"/>
        <v>0</v>
      </c>
      <c r="R150" s="170">
        <f t="shared" si="18"/>
        <v>0</v>
      </c>
      <c r="S150" s="170">
        <f t="shared" si="18"/>
        <v>553.02</v>
      </c>
      <c r="T150" s="107" t="s">
        <v>117</v>
      </c>
      <c r="U150" s="107" t="s">
        <v>117</v>
      </c>
      <c r="V150" s="107" t="s">
        <v>117</v>
      </c>
      <c r="W150" s="107" t="s">
        <v>117</v>
      </c>
      <c r="X150" s="107" t="s">
        <v>117</v>
      </c>
      <c r="Y150" s="57"/>
      <c r="Z150" s="57"/>
      <c r="AA150" s="57"/>
      <c r="AB150" s="76"/>
      <c r="AC150" s="76"/>
    </row>
    <row r="151" spans="1:29" s="58" customFormat="1" ht="15.75" customHeight="1" x14ac:dyDescent="0.25">
      <c r="A151" s="117" t="s">
        <v>161</v>
      </c>
      <c r="B151" s="225" t="s">
        <v>144</v>
      </c>
      <c r="C151" s="226"/>
      <c r="D151" s="226"/>
      <c r="E151" s="226"/>
      <c r="F151" s="226"/>
      <c r="G151" s="226"/>
      <c r="H151" s="226"/>
      <c r="I151" s="226"/>
      <c r="J151" s="226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6"/>
      <c r="X151" s="227"/>
      <c r="Y151" s="57"/>
      <c r="Z151" s="57"/>
      <c r="AA151" s="57"/>
      <c r="AB151" s="76"/>
      <c r="AC151" s="76"/>
    </row>
    <row r="152" spans="1:29" s="58" customFormat="1" ht="15.75" x14ac:dyDescent="0.25">
      <c r="A152" s="103" t="s">
        <v>149</v>
      </c>
      <c r="B152" s="197" t="s">
        <v>197</v>
      </c>
      <c r="C152" s="198"/>
      <c r="D152" s="198"/>
      <c r="E152" s="198"/>
      <c r="F152" s="198"/>
      <c r="G152" s="198"/>
      <c r="H152" s="198"/>
      <c r="I152" s="198"/>
      <c r="J152" s="198"/>
      <c r="K152" s="198"/>
      <c r="L152" s="198"/>
      <c r="M152" s="198"/>
      <c r="N152" s="198"/>
      <c r="O152" s="198"/>
      <c r="P152" s="198"/>
      <c r="Q152" s="198"/>
      <c r="R152" s="198"/>
      <c r="S152" s="198"/>
      <c r="T152" s="198"/>
      <c r="U152" s="198"/>
      <c r="V152" s="198"/>
      <c r="W152" s="198"/>
      <c r="X152" s="235"/>
      <c r="Y152" s="57"/>
      <c r="Z152" s="57"/>
      <c r="AA152" s="57"/>
      <c r="AB152" s="76"/>
      <c r="AC152" s="76"/>
    </row>
    <row r="153" spans="1:29" s="58" customFormat="1" ht="15.75" x14ac:dyDescent="0.25">
      <c r="A153" s="104" t="s">
        <v>146</v>
      </c>
      <c r="B153" s="200" t="s">
        <v>64</v>
      </c>
      <c r="C153" s="201"/>
      <c r="D153" s="201"/>
      <c r="E153" s="201"/>
      <c r="F153" s="201"/>
      <c r="G153" s="201"/>
      <c r="H153" s="201"/>
      <c r="I153" s="201"/>
      <c r="J153" s="201"/>
      <c r="K153" s="201"/>
      <c r="L153" s="201"/>
      <c r="M153" s="201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2"/>
      <c r="Y153" s="57"/>
      <c r="Z153" s="57"/>
      <c r="AA153" s="57"/>
      <c r="AB153" s="76"/>
      <c r="AC153" s="76"/>
    </row>
    <row r="154" spans="1:29" s="58" customFormat="1" ht="15.75" x14ac:dyDescent="0.2">
      <c r="A154" s="203" t="s">
        <v>151</v>
      </c>
      <c r="B154" s="204"/>
      <c r="C154" s="205"/>
      <c r="D154" s="149">
        <v>0</v>
      </c>
      <c r="E154" s="111" t="s">
        <v>22</v>
      </c>
      <c r="F154" s="111" t="s">
        <v>22</v>
      </c>
      <c r="G154" s="107" t="s">
        <v>117</v>
      </c>
      <c r="H154" s="107" t="s">
        <v>117</v>
      </c>
      <c r="I154" s="107" t="s">
        <v>117</v>
      </c>
      <c r="J154" s="107" t="s">
        <v>117</v>
      </c>
      <c r="K154" s="107" t="s">
        <v>117</v>
      </c>
      <c r="L154" s="107" t="s">
        <v>117</v>
      </c>
      <c r="M154" s="107" t="s">
        <v>117</v>
      </c>
      <c r="N154" s="107" t="s">
        <v>117</v>
      </c>
      <c r="O154" s="107" t="s">
        <v>117</v>
      </c>
      <c r="P154" s="107" t="s">
        <v>117</v>
      </c>
      <c r="Q154" s="107" t="s">
        <v>117</v>
      </c>
      <c r="R154" s="107" t="s">
        <v>117</v>
      </c>
      <c r="S154" s="107" t="s">
        <v>117</v>
      </c>
      <c r="T154" s="107" t="s">
        <v>117</v>
      </c>
      <c r="U154" s="107" t="s">
        <v>117</v>
      </c>
      <c r="V154" s="107" t="s">
        <v>117</v>
      </c>
      <c r="W154" s="107" t="s">
        <v>117</v>
      </c>
      <c r="X154" s="107" t="s">
        <v>117</v>
      </c>
      <c r="Y154" s="57"/>
      <c r="Z154" s="57"/>
      <c r="AA154" s="57"/>
      <c r="AB154" s="76"/>
      <c r="AC154" s="76"/>
    </row>
    <row r="155" spans="1:29" s="58" customFormat="1" ht="15.75" x14ac:dyDescent="0.2">
      <c r="A155" s="111" t="s">
        <v>160</v>
      </c>
      <c r="B155" s="200" t="s">
        <v>150</v>
      </c>
      <c r="C155" s="201"/>
      <c r="D155" s="201"/>
      <c r="E155" s="201"/>
      <c r="F155" s="201"/>
      <c r="G155" s="201"/>
      <c r="H155" s="201"/>
      <c r="I155" s="201"/>
      <c r="J155" s="201"/>
      <c r="K155" s="201"/>
      <c r="L155" s="201"/>
      <c r="M155" s="201"/>
      <c r="N155" s="201"/>
      <c r="O155" s="201"/>
      <c r="P155" s="201"/>
      <c r="Q155" s="201"/>
      <c r="R155" s="201"/>
      <c r="S155" s="201"/>
      <c r="T155" s="201"/>
      <c r="U155" s="201"/>
      <c r="V155" s="201"/>
      <c r="W155" s="201"/>
      <c r="X155" s="202"/>
      <c r="Y155" s="57"/>
      <c r="Z155" s="57"/>
      <c r="AA155" s="57"/>
      <c r="AB155" s="76"/>
      <c r="AC155" s="76"/>
    </row>
    <row r="156" spans="1:29" s="58" customFormat="1" ht="15.75" x14ac:dyDescent="0.2">
      <c r="A156" s="203" t="s">
        <v>152</v>
      </c>
      <c r="B156" s="204"/>
      <c r="C156" s="205"/>
      <c r="D156" s="149">
        <v>0</v>
      </c>
      <c r="E156" s="111" t="s">
        <v>22</v>
      </c>
      <c r="F156" s="111" t="s">
        <v>22</v>
      </c>
      <c r="G156" s="107" t="s">
        <v>117</v>
      </c>
      <c r="H156" s="107" t="s">
        <v>117</v>
      </c>
      <c r="I156" s="107" t="s">
        <v>117</v>
      </c>
      <c r="J156" s="107" t="s">
        <v>117</v>
      </c>
      <c r="K156" s="107" t="s">
        <v>117</v>
      </c>
      <c r="L156" s="107" t="s">
        <v>117</v>
      </c>
      <c r="M156" s="107" t="s">
        <v>117</v>
      </c>
      <c r="N156" s="107" t="s">
        <v>117</v>
      </c>
      <c r="O156" s="107" t="s">
        <v>117</v>
      </c>
      <c r="P156" s="107" t="s">
        <v>117</v>
      </c>
      <c r="Q156" s="107" t="s">
        <v>117</v>
      </c>
      <c r="R156" s="107" t="s">
        <v>117</v>
      </c>
      <c r="S156" s="107" t="s">
        <v>117</v>
      </c>
      <c r="T156" s="107" t="s">
        <v>117</v>
      </c>
      <c r="U156" s="107" t="s">
        <v>117</v>
      </c>
      <c r="V156" s="107" t="s">
        <v>117</v>
      </c>
      <c r="W156" s="107" t="s">
        <v>117</v>
      </c>
      <c r="X156" s="107" t="s">
        <v>117</v>
      </c>
      <c r="Y156" s="57"/>
      <c r="Z156" s="57"/>
      <c r="AA156" s="57"/>
      <c r="AB156" s="76"/>
      <c r="AC156" s="76"/>
    </row>
    <row r="157" spans="1:29" s="58" customFormat="1" ht="15.75" x14ac:dyDescent="0.2">
      <c r="A157" s="112" t="s">
        <v>148</v>
      </c>
      <c r="B157" s="203" t="s">
        <v>66</v>
      </c>
      <c r="C157" s="204"/>
      <c r="D157" s="204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5"/>
      <c r="Y157" s="57"/>
      <c r="Z157" s="57"/>
      <c r="AA157" s="57"/>
      <c r="AB157" s="76"/>
      <c r="AC157" s="76"/>
    </row>
    <row r="158" spans="1:29" s="58" customFormat="1" ht="17.25" customHeight="1" x14ac:dyDescent="0.2">
      <c r="A158" s="203" t="s">
        <v>153</v>
      </c>
      <c r="B158" s="204"/>
      <c r="C158" s="205"/>
      <c r="D158" s="149">
        <v>0</v>
      </c>
      <c r="E158" s="111" t="s">
        <v>22</v>
      </c>
      <c r="F158" s="111" t="s">
        <v>22</v>
      </c>
      <c r="G158" s="107" t="s">
        <v>117</v>
      </c>
      <c r="H158" s="107" t="s">
        <v>117</v>
      </c>
      <c r="I158" s="107" t="s">
        <v>117</v>
      </c>
      <c r="J158" s="107" t="s">
        <v>117</v>
      </c>
      <c r="K158" s="107" t="s">
        <v>117</v>
      </c>
      <c r="L158" s="107" t="s">
        <v>117</v>
      </c>
      <c r="M158" s="107" t="s">
        <v>117</v>
      </c>
      <c r="N158" s="107" t="s">
        <v>117</v>
      </c>
      <c r="O158" s="107" t="s">
        <v>117</v>
      </c>
      <c r="P158" s="107" t="s">
        <v>117</v>
      </c>
      <c r="Q158" s="107" t="s">
        <v>117</v>
      </c>
      <c r="R158" s="107" t="s">
        <v>117</v>
      </c>
      <c r="S158" s="107" t="s">
        <v>117</v>
      </c>
      <c r="T158" s="107" t="s">
        <v>117</v>
      </c>
      <c r="U158" s="107" t="s">
        <v>117</v>
      </c>
      <c r="V158" s="107" t="s">
        <v>117</v>
      </c>
      <c r="W158" s="107" t="s">
        <v>117</v>
      </c>
      <c r="X158" s="107" t="s">
        <v>117</v>
      </c>
      <c r="Y158" s="57"/>
      <c r="Z158" s="57"/>
      <c r="AA158" s="57"/>
      <c r="AB158" s="76"/>
      <c r="AC158" s="76"/>
    </row>
    <row r="159" spans="1:29" s="58" customFormat="1" ht="17.25" customHeight="1" x14ac:dyDescent="0.2">
      <c r="A159" s="197" t="s">
        <v>154</v>
      </c>
      <c r="B159" s="198"/>
      <c r="C159" s="235"/>
      <c r="D159" s="123">
        <v>0</v>
      </c>
      <c r="E159" s="111" t="s">
        <v>22</v>
      </c>
      <c r="F159" s="111" t="s">
        <v>22</v>
      </c>
      <c r="G159" s="107" t="s">
        <v>117</v>
      </c>
      <c r="H159" s="107" t="s">
        <v>117</v>
      </c>
      <c r="I159" s="107" t="s">
        <v>117</v>
      </c>
      <c r="J159" s="107" t="s">
        <v>117</v>
      </c>
      <c r="K159" s="107" t="s">
        <v>117</v>
      </c>
      <c r="L159" s="107" t="s">
        <v>117</v>
      </c>
      <c r="M159" s="107" t="s">
        <v>117</v>
      </c>
      <c r="N159" s="107" t="s">
        <v>117</v>
      </c>
      <c r="O159" s="107" t="s">
        <v>117</v>
      </c>
      <c r="P159" s="107" t="s">
        <v>117</v>
      </c>
      <c r="Q159" s="107" t="s">
        <v>117</v>
      </c>
      <c r="R159" s="107" t="s">
        <v>117</v>
      </c>
      <c r="S159" s="107" t="s">
        <v>117</v>
      </c>
      <c r="T159" s="107" t="s">
        <v>117</v>
      </c>
      <c r="U159" s="107" t="s">
        <v>117</v>
      </c>
      <c r="V159" s="107" t="s">
        <v>117</v>
      </c>
      <c r="W159" s="107" t="s">
        <v>117</v>
      </c>
      <c r="X159" s="107" t="s">
        <v>117</v>
      </c>
      <c r="Y159" s="57"/>
      <c r="Z159" s="57"/>
      <c r="AA159" s="57"/>
      <c r="AB159" s="76"/>
      <c r="AC159" s="76"/>
    </row>
    <row r="160" spans="1:29" s="58" customFormat="1" ht="17.25" customHeight="1" x14ac:dyDescent="0.2">
      <c r="A160" s="197" t="s">
        <v>155</v>
      </c>
      <c r="B160" s="198"/>
      <c r="C160" s="235"/>
      <c r="D160" s="123">
        <v>0</v>
      </c>
      <c r="E160" s="123">
        <v>0</v>
      </c>
      <c r="F160" s="123">
        <v>0</v>
      </c>
      <c r="G160" s="123">
        <v>0</v>
      </c>
      <c r="H160" s="123">
        <v>0</v>
      </c>
      <c r="I160" s="123">
        <v>0</v>
      </c>
      <c r="J160" s="123">
        <v>0</v>
      </c>
      <c r="K160" s="123">
        <v>0</v>
      </c>
      <c r="L160" s="123">
        <v>0</v>
      </c>
      <c r="M160" s="123">
        <v>0</v>
      </c>
      <c r="N160" s="123">
        <v>0</v>
      </c>
      <c r="O160" s="123">
        <v>0</v>
      </c>
      <c r="P160" s="123">
        <v>0</v>
      </c>
      <c r="Q160" s="123">
        <v>0</v>
      </c>
      <c r="R160" s="123">
        <v>0</v>
      </c>
      <c r="S160" s="123">
        <v>0</v>
      </c>
      <c r="T160" s="107" t="s">
        <v>117</v>
      </c>
      <c r="U160" s="107" t="s">
        <v>117</v>
      </c>
      <c r="V160" s="107" t="s">
        <v>117</v>
      </c>
      <c r="W160" s="107" t="s">
        <v>117</v>
      </c>
      <c r="X160" s="107" t="s">
        <v>117</v>
      </c>
      <c r="Y160" s="57"/>
      <c r="Z160" s="57"/>
      <c r="AA160" s="57"/>
      <c r="AB160" s="76"/>
      <c r="AC160" s="76"/>
    </row>
    <row r="161" spans="1:29" s="58" customFormat="1" ht="17.25" customHeight="1" x14ac:dyDescent="0.2">
      <c r="A161" s="199" t="s">
        <v>32</v>
      </c>
      <c r="B161" s="199"/>
      <c r="C161" s="199"/>
      <c r="D161" s="170">
        <f t="shared" ref="D161:S161" si="19">D160+D150+D123+D91+D69</f>
        <v>77817.009999999995</v>
      </c>
      <c r="E161" s="170">
        <f t="shared" si="19"/>
        <v>26571.329999999998</v>
      </c>
      <c r="F161" s="170">
        <f t="shared" si="19"/>
        <v>651.02</v>
      </c>
      <c r="G161" s="170">
        <f t="shared" si="19"/>
        <v>0</v>
      </c>
      <c r="H161" s="170">
        <f t="shared" si="19"/>
        <v>0</v>
      </c>
      <c r="I161" s="170">
        <f t="shared" si="19"/>
        <v>0</v>
      </c>
      <c r="J161" s="170">
        <f t="shared" si="19"/>
        <v>50594.659999999996</v>
      </c>
      <c r="K161" s="170">
        <f t="shared" si="19"/>
        <v>0</v>
      </c>
      <c r="L161" s="170">
        <f t="shared" si="19"/>
        <v>0</v>
      </c>
      <c r="M161" s="170">
        <f t="shared" si="19"/>
        <v>27222.35</v>
      </c>
      <c r="N161" s="170">
        <f t="shared" si="19"/>
        <v>13130.95</v>
      </c>
      <c r="O161" s="170">
        <f t="shared" si="19"/>
        <v>64686.06</v>
      </c>
      <c r="P161" s="170">
        <f t="shared" si="19"/>
        <v>7569.17</v>
      </c>
      <c r="Q161" s="170">
        <f t="shared" si="19"/>
        <v>11575.35</v>
      </c>
      <c r="R161" s="170">
        <f t="shared" si="19"/>
        <v>12615.020000000002</v>
      </c>
      <c r="S161" s="170">
        <f t="shared" si="19"/>
        <v>46057.47</v>
      </c>
      <c r="T161" s="124" t="s">
        <v>117</v>
      </c>
      <c r="U161" s="123" t="s">
        <v>117</v>
      </c>
      <c r="V161" s="123" t="s">
        <v>117</v>
      </c>
      <c r="W161" s="107" t="s">
        <v>117</v>
      </c>
      <c r="X161" s="123" t="s">
        <v>117</v>
      </c>
      <c r="Y161" s="57"/>
      <c r="Z161" s="57"/>
      <c r="AA161" s="57"/>
      <c r="AB161" s="76"/>
      <c r="AC161" s="76"/>
    </row>
    <row r="162" spans="1:29" ht="13.5" customHeight="1" x14ac:dyDescent="0.2">
      <c r="A162" s="282"/>
      <c r="B162" s="282"/>
      <c r="C162" s="22"/>
      <c r="D162" s="22"/>
      <c r="E162" s="22"/>
      <c r="F162" s="22"/>
      <c r="G162" s="22"/>
      <c r="H162" s="17"/>
      <c r="I162" s="17"/>
      <c r="J162" s="17"/>
      <c r="K162" s="17"/>
      <c r="L162" s="17"/>
      <c r="M162" s="17"/>
      <c r="N162" s="78"/>
      <c r="O162" s="17"/>
      <c r="P162" s="19"/>
      <c r="Q162" s="19"/>
      <c r="R162" s="82"/>
      <c r="S162" s="82"/>
      <c r="T162" s="17"/>
      <c r="U162" s="17"/>
      <c r="V162" s="17"/>
      <c r="W162" s="17"/>
      <c r="X162" s="17"/>
      <c r="Y162" s="17"/>
      <c r="Z162" s="17"/>
      <c r="AA162" s="17"/>
    </row>
    <row r="163" spans="1:29" ht="19.5" customHeight="1" x14ac:dyDescent="0.2">
      <c r="M163" s="58"/>
      <c r="N163" s="58"/>
      <c r="Q163" s="56"/>
    </row>
    <row r="164" spans="1:29" ht="15.75" x14ac:dyDescent="0.25">
      <c r="A164" s="252" t="s">
        <v>183</v>
      </c>
      <c r="B164" s="279"/>
      <c r="C164" s="279"/>
      <c r="D164" s="279"/>
      <c r="E164" s="279"/>
      <c r="F164" s="279"/>
      <c r="G164" s="279" t="s">
        <v>112</v>
      </c>
      <c r="H164" s="279"/>
      <c r="I164" s="279"/>
      <c r="J164" s="173"/>
      <c r="K164" s="173"/>
      <c r="L164" s="252" t="s">
        <v>184</v>
      </c>
      <c r="M164" s="252"/>
      <c r="N164" s="252"/>
      <c r="O164" s="252"/>
      <c r="P164" s="252"/>
      <c r="Q164" s="56"/>
      <c r="R164" s="56"/>
      <c r="S164" s="56"/>
    </row>
    <row r="165" spans="1:29" x14ac:dyDescent="0.2">
      <c r="A165" s="280" t="s">
        <v>93</v>
      </c>
      <c r="B165" s="280"/>
      <c r="C165" s="280"/>
      <c r="D165" s="281"/>
      <c r="E165" s="281"/>
      <c r="F165" s="281"/>
      <c r="G165" s="281" t="s">
        <v>94</v>
      </c>
      <c r="H165" s="281"/>
      <c r="I165" s="281"/>
      <c r="J165" s="169"/>
      <c r="K165" s="169"/>
      <c r="L165" s="283" t="s">
        <v>101</v>
      </c>
      <c r="M165" s="283"/>
      <c r="N165" s="283"/>
      <c r="O165" s="283"/>
      <c r="P165" s="283"/>
      <c r="Q165" s="56"/>
      <c r="R165" s="56"/>
      <c r="S165" s="56"/>
    </row>
    <row r="166" spans="1:29" x14ac:dyDescent="0.2">
      <c r="N166" s="56"/>
      <c r="V166" s="56"/>
    </row>
    <row r="167" spans="1:29" x14ac:dyDescent="0.2">
      <c r="F167" s="56"/>
      <c r="G167" s="56"/>
      <c r="P167" s="56"/>
    </row>
    <row r="168" spans="1:29" x14ac:dyDescent="0.2">
      <c r="G168" s="56"/>
    </row>
    <row r="169" spans="1:29" x14ac:dyDescent="0.2">
      <c r="D169" s="56"/>
      <c r="F169" s="56"/>
      <c r="G169" s="56"/>
      <c r="O169" s="171"/>
    </row>
    <row r="170" spans="1:29" x14ac:dyDescent="0.2">
      <c r="I170" s="56"/>
      <c r="J170" s="56"/>
      <c r="P170" s="171"/>
    </row>
    <row r="171" spans="1:29" x14ac:dyDescent="0.2">
      <c r="D171" s="171"/>
      <c r="E171" s="171"/>
      <c r="F171" s="56"/>
    </row>
    <row r="172" spans="1:29" x14ac:dyDescent="0.2">
      <c r="F172" s="56"/>
    </row>
    <row r="174" spans="1:29" x14ac:dyDescent="0.2">
      <c r="F174" s="56"/>
    </row>
    <row r="175" spans="1:29" x14ac:dyDescent="0.2">
      <c r="F175" s="56"/>
    </row>
    <row r="183" spans="12:12" x14ac:dyDescent="0.2">
      <c r="L183" s="14"/>
    </row>
  </sheetData>
  <mergeCells count="132">
    <mergeCell ref="A124:C124"/>
    <mergeCell ref="B87:X87"/>
    <mergeCell ref="B127:X127"/>
    <mergeCell ref="B130:X130"/>
    <mergeCell ref="B147:X147"/>
    <mergeCell ref="A129:C129"/>
    <mergeCell ref="A146:C146"/>
    <mergeCell ref="A149:C149"/>
    <mergeCell ref="A148:C148"/>
    <mergeCell ref="B126:X126"/>
    <mergeCell ref="B125:X125"/>
    <mergeCell ref="A90:C90"/>
    <mergeCell ref="A89:C89"/>
    <mergeCell ref="A104:C104"/>
    <mergeCell ref="B105:X105"/>
    <mergeCell ref="B106:X106"/>
    <mergeCell ref="A108:C108"/>
    <mergeCell ref="B109:X109"/>
    <mergeCell ref="A91:C91"/>
    <mergeCell ref="B92:X92"/>
    <mergeCell ref="B93:X93"/>
    <mergeCell ref="B94:X94"/>
    <mergeCell ref="A99:C99"/>
    <mergeCell ref="A111:C111"/>
    <mergeCell ref="A164:C164"/>
    <mergeCell ref="D164:F164"/>
    <mergeCell ref="A165:C165"/>
    <mergeCell ref="D165:F165"/>
    <mergeCell ref="A150:C150"/>
    <mergeCell ref="A161:C161"/>
    <mergeCell ref="A162:B162"/>
    <mergeCell ref="A160:C160"/>
    <mergeCell ref="B151:X151"/>
    <mergeCell ref="B152:X152"/>
    <mergeCell ref="B153:X153"/>
    <mergeCell ref="A154:C154"/>
    <mergeCell ref="B155:X155"/>
    <mergeCell ref="A156:C156"/>
    <mergeCell ref="B157:X157"/>
    <mergeCell ref="A158:C158"/>
    <mergeCell ref="A159:C159"/>
    <mergeCell ref="L164:P164"/>
    <mergeCell ref="L165:P165"/>
    <mergeCell ref="G164:I164"/>
    <mergeCell ref="G165:I165"/>
    <mergeCell ref="AD18:AD21"/>
    <mergeCell ref="W15:W18"/>
    <mergeCell ref="N16:N18"/>
    <mergeCell ref="X15:X18"/>
    <mergeCell ref="Z18:Z21"/>
    <mergeCell ref="AA18:AA21"/>
    <mergeCell ref="R16:R18"/>
    <mergeCell ref="N15:O15"/>
    <mergeCell ref="AC18:AC21"/>
    <mergeCell ref="AB18:AB21"/>
    <mergeCell ref="P15:S15"/>
    <mergeCell ref="V15:V18"/>
    <mergeCell ref="B21:X21"/>
    <mergeCell ref="S16:S18"/>
    <mergeCell ref="P16:P18"/>
    <mergeCell ref="O16:O18"/>
    <mergeCell ref="C15:C18"/>
    <mergeCell ref="B62:X62"/>
    <mergeCell ref="B57:X57"/>
    <mergeCell ref="A49:C49"/>
    <mergeCell ref="B20:X20"/>
    <mergeCell ref="A56:C56"/>
    <mergeCell ref="K15:K18"/>
    <mergeCell ref="Q16:Q18"/>
    <mergeCell ref="T15:T18"/>
    <mergeCell ref="U15:U18"/>
    <mergeCell ref="B22:X22"/>
    <mergeCell ref="I17:J17"/>
    <mergeCell ref="M15:M18"/>
    <mergeCell ref="D15:J15"/>
    <mergeCell ref="F17:F18"/>
    <mergeCell ref="D16:D18"/>
    <mergeCell ref="L15:L18"/>
    <mergeCell ref="S2:V2"/>
    <mergeCell ref="S4:V4"/>
    <mergeCell ref="S3:W3"/>
    <mergeCell ref="B4:E4"/>
    <mergeCell ref="S8:W8"/>
    <mergeCell ref="H17:H18"/>
    <mergeCell ref="D5:E5"/>
    <mergeCell ref="A11:X11"/>
    <mergeCell ref="B6:E6"/>
    <mergeCell ref="A13:X13"/>
    <mergeCell ref="A14:X14"/>
    <mergeCell ref="B15:B18"/>
    <mergeCell ref="E17:E18"/>
    <mergeCell ref="A12:X12"/>
    <mergeCell ref="B2:C2"/>
    <mergeCell ref="E16:J16"/>
    <mergeCell ref="B7:D7"/>
    <mergeCell ref="B3:D3"/>
    <mergeCell ref="A86:C86"/>
    <mergeCell ref="A32:C32"/>
    <mergeCell ref="A48:C48"/>
    <mergeCell ref="B33:X33"/>
    <mergeCell ref="A15:A18"/>
    <mergeCell ref="G17:G18"/>
    <mergeCell ref="A84:C84"/>
    <mergeCell ref="A64:C64"/>
    <mergeCell ref="B85:X85"/>
    <mergeCell ref="B71:X71"/>
    <mergeCell ref="B70:X70"/>
    <mergeCell ref="B72:X72"/>
    <mergeCell ref="A67:C67"/>
    <mergeCell ref="A68:C68"/>
    <mergeCell ref="B65:X65"/>
    <mergeCell ref="A69:C69"/>
    <mergeCell ref="A53:C53"/>
    <mergeCell ref="A59:C59"/>
    <mergeCell ref="B31:X31"/>
    <mergeCell ref="A30:C30"/>
    <mergeCell ref="B51:X51"/>
    <mergeCell ref="B50:X50"/>
    <mergeCell ref="B54:X54"/>
    <mergeCell ref="O60:X60"/>
    <mergeCell ref="B112:X112"/>
    <mergeCell ref="A114:C114"/>
    <mergeCell ref="B116:X116"/>
    <mergeCell ref="A118:C118"/>
    <mergeCell ref="B119:X119"/>
    <mergeCell ref="A121:C121"/>
    <mergeCell ref="A122:C122"/>
    <mergeCell ref="A123:C123"/>
    <mergeCell ref="B100:X100"/>
    <mergeCell ref="A101:C101"/>
    <mergeCell ref="B102:X102"/>
    <mergeCell ref="A103:C103"/>
  </mergeCells>
  <phoneticPr fontId="2" type="noConversion"/>
  <printOptions horizontalCentered="1"/>
  <pageMargins left="0.43307086614173229" right="0.51181102362204722" top="0.59055118110236227" bottom="0.19685039370078741" header="0" footer="0"/>
  <pageSetup paperSize="9" scale="50" fitToHeight="2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6"/>
  <sheetViews>
    <sheetView tabSelected="1" topLeftCell="A7" zoomScale="88" zoomScaleNormal="88" zoomScaleSheetLayoutView="100" workbookViewId="0">
      <selection activeCell="J66" sqref="J66"/>
    </sheetView>
  </sheetViews>
  <sheetFormatPr defaultRowHeight="12.75" x14ac:dyDescent="0.2"/>
  <cols>
    <col min="1" max="1" width="10" style="1" customWidth="1"/>
    <col min="2" max="2" width="42.42578125" style="2" customWidth="1"/>
    <col min="3" max="3" width="12.5703125" style="3" customWidth="1"/>
    <col min="4" max="4" width="12.85546875" style="3" customWidth="1"/>
    <col min="5" max="5" width="12.140625" style="3" customWidth="1"/>
    <col min="6" max="6" width="21.28515625" style="3" customWidth="1"/>
    <col min="7" max="7" width="17.7109375" style="3" customWidth="1"/>
    <col min="8" max="12" width="9.140625" style="4"/>
    <col min="13" max="16384" width="9.140625" style="3"/>
  </cols>
  <sheetData>
    <row r="1" spans="1:12" ht="3" customHeight="1" x14ac:dyDescent="0.3">
      <c r="E1" s="20"/>
      <c r="F1" s="20"/>
      <c r="G1" s="20"/>
    </row>
    <row r="2" spans="1:12" ht="18.75" customHeight="1" x14ac:dyDescent="0.3">
      <c r="A2" s="297" t="s">
        <v>163</v>
      </c>
      <c r="B2" s="297"/>
      <c r="C2" s="297"/>
      <c r="D2" s="297"/>
      <c r="E2" s="297"/>
      <c r="F2" s="297"/>
      <c r="G2" s="297"/>
    </row>
    <row r="3" spans="1:12" ht="33" customHeight="1" x14ac:dyDescent="0.3">
      <c r="A3" s="77"/>
      <c r="B3" s="297" t="s">
        <v>164</v>
      </c>
      <c r="C3" s="297"/>
      <c r="D3" s="297"/>
      <c r="E3" s="297"/>
      <c r="F3" s="297"/>
      <c r="G3" s="77"/>
    </row>
    <row r="4" spans="1:12" ht="17.25" customHeight="1" x14ac:dyDescent="0.25">
      <c r="A4" s="298" t="s">
        <v>165</v>
      </c>
      <c r="B4" s="298"/>
      <c r="C4" s="298"/>
      <c r="D4" s="298"/>
      <c r="E4" s="298"/>
      <c r="F4" s="298"/>
      <c r="G4" s="298"/>
    </row>
    <row r="5" spans="1:12" x14ac:dyDescent="0.2">
      <c r="A5" s="299" t="s">
        <v>166</v>
      </c>
      <c r="B5" s="300"/>
      <c r="C5" s="300"/>
      <c r="D5" s="300"/>
      <c r="E5" s="300"/>
      <c r="F5" s="300"/>
      <c r="G5" s="301"/>
    </row>
    <row r="6" spans="1:12" ht="27" customHeight="1" x14ac:dyDescent="0.25">
      <c r="A6" s="291" t="s">
        <v>0</v>
      </c>
      <c r="B6" s="291" t="s">
        <v>23</v>
      </c>
      <c r="C6" s="290" t="s">
        <v>187</v>
      </c>
      <c r="D6" s="290"/>
      <c r="E6" s="290"/>
      <c r="F6" s="290"/>
      <c r="G6" s="290"/>
    </row>
    <row r="7" spans="1:12" ht="15.75" customHeight="1" x14ac:dyDescent="0.25">
      <c r="A7" s="291"/>
      <c r="B7" s="291"/>
      <c r="C7" s="293" t="s">
        <v>31</v>
      </c>
      <c r="D7" s="292" t="s">
        <v>99</v>
      </c>
      <c r="E7" s="292"/>
      <c r="F7" s="292"/>
      <c r="G7" s="292"/>
    </row>
    <row r="8" spans="1:12" ht="62.25" customHeight="1" x14ac:dyDescent="0.2">
      <c r="A8" s="291"/>
      <c r="B8" s="291"/>
      <c r="C8" s="293"/>
      <c r="D8" s="289" t="s">
        <v>28</v>
      </c>
      <c r="E8" s="261" t="s">
        <v>25</v>
      </c>
      <c r="F8" s="288" t="s">
        <v>56</v>
      </c>
      <c r="G8" s="288" t="s">
        <v>29</v>
      </c>
    </row>
    <row r="9" spans="1:12" ht="30.75" customHeight="1" x14ac:dyDescent="0.2">
      <c r="A9" s="291"/>
      <c r="B9" s="291"/>
      <c r="C9" s="293"/>
      <c r="D9" s="289"/>
      <c r="E9" s="261"/>
      <c r="F9" s="288"/>
      <c r="G9" s="288"/>
    </row>
    <row r="10" spans="1:12" s="1" customFormat="1" ht="13.5" customHeight="1" x14ac:dyDescent="0.2">
      <c r="A10" s="159">
        <v>1</v>
      </c>
      <c r="B10" s="160">
        <v>2</v>
      </c>
      <c r="C10" s="159">
        <v>3</v>
      </c>
      <c r="D10" s="159">
        <v>4</v>
      </c>
      <c r="E10" s="159">
        <v>5</v>
      </c>
      <c r="F10" s="161">
        <v>6</v>
      </c>
      <c r="G10" s="161">
        <v>7</v>
      </c>
      <c r="H10" s="5"/>
      <c r="I10" s="5"/>
      <c r="J10" s="5"/>
      <c r="K10" s="5"/>
      <c r="L10" s="5"/>
    </row>
    <row r="11" spans="1:12" ht="15.75" x14ac:dyDescent="0.25">
      <c r="A11" s="159" t="s">
        <v>124</v>
      </c>
      <c r="B11" s="294" t="s">
        <v>168</v>
      </c>
      <c r="C11" s="294"/>
      <c r="D11" s="294"/>
      <c r="E11" s="294"/>
      <c r="F11" s="294"/>
      <c r="G11" s="294"/>
      <c r="H11" s="6"/>
      <c r="I11" s="6"/>
      <c r="J11" s="6"/>
    </row>
    <row r="12" spans="1:12" ht="15.75" x14ac:dyDescent="0.2">
      <c r="A12" s="162" t="s">
        <v>7</v>
      </c>
      <c r="B12" s="291" t="s">
        <v>200</v>
      </c>
      <c r="C12" s="291"/>
      <c r="D12" s="291"/>
      <c r="E12" s="291"/>
      <c r="F12" s="291"/>
      <c r="G12" s="291"/>
      <c r="H12" s="7"/>
      <c r="I12" s="7"/>
      <c r="J12" s="7"/>
    </row>
    <row r="13" spans="1:12" ht="29.25" customHeight="1" x14ac:dyDescent="0.2">
      <c r="A13" s="163" t="s">
        <v>8</v>
      </c>
      <c r="B13" s="164" t="s">
        <v>50</v>
      </c>
      <c r="C13" s="127">
        <f>D13+E13+F13+G13</f>
        <v>14682.17</v>
      </c>
      <c r="D13" s="127">
        <f>'4'!E50</f>
        <v>14682.17</v>
      </c>
      <c r="E13" s="127">
        <v>0</v>
      </c>
      <c r="F13" s="127">
        <v>0</v>
      </c>
      <c r="G13" s="127">
        <v>0</v>
      </c>
      <c r="H13" s="5"/>
      <c r="I13" s="5"/>
      <c r="J13" s="5"/>
    </row>
    <row r="14" spans="1:12" ht="33.75" customHeight="1" x14ac:dyDescent="0.2">
      <c r="A14" s="166" t="s">
        <v>47</v>
      </c>
      <c r="B14" s="164" t="s">
        <v>51</v>
      </c>
      <c r="C14" s="165">
        <f t="shared" ref="C14:C17" si="0">D14+E14+F14+G14</f>
        <v>0</v>
      </c>
      <c r="D14" s="127">
        <f>'5'!D32</f>
        <v>0</v>
      </c>
      <c r="E14" s="127">
        <v>0</v>
      </c>
      <c r="F14" s="127">
        <v>0</v>
      </c>
      <c r="G14" s="127">
        <v>0</v>
      </c>
      <c r="H14" s="5"/>
      <c r="I14" s="5"/>
      <c r="J14" s="5"/>
    </row>
    <row r="15" spans="1:12" ht="18" customHeight="1" x14ac:dyDescent="0.2">
      <c r="A15" s="162" t="s">
        <v>42</v>
      </c>
      <c r="B15" s="167" t="s">
        <v>24</v>
      </c>
      <c r="C15" s="127">
        <f t="shared" si="0"/>
        <v>0</v>
      </c>
      <c r="D15" s="127">
        <v>0</v>
      </c>
      <c r="E15" s="127">
        <v>0</v>
      </c>
      <c r="F15" s="127">
        <v>0</v>
      </c>
      <c r="G15" s="127">
        <v>0</v>
      </c>
      <c r="H15" s="5"/>
      <c r="I15" s="5"/>
      <c r="J15" s="5"/>
    </row>
    <row r="16" spans="1:12" ht="15" customHeight="1" x14ac:dyDescent="0.25">
      <c r="A16" s="159"/>
      <c r="B16" s="168" t="s">
        <v>69</v>
      </c>
      <c r="C16" s="127">
        <f t="shared" si="0"/>
        <v>14682.17</v>
      </c>
      <c r="D16" s="127">
        <f t="shared" ref="D16:G16" si="1">D13+D14+D15</f>
        <v>14682.17</v>
      </c>
      <c r="E16" s="127">
        <f t="shared" si="1"/>
        <v>0</v>
      </c>
      <c r="F16" s="127">
        <f t="shared" si="1"/>
        <v>0</v>
      </c>
      <c r="G16" s="127">
        <f t="shared" si="1"/>
        <v>0</v>
      </c>
      <c r="H16" s="5"/>
      <c r="I16" s="5"/>
      <c r="J16" s="5"/>
    </row>
    <row r="17" spans="1:10" ht="15" customHeight="1" x14ac:dyDescent="0.25">
      <c r="A17" s="166"/>
      <c r="B17" s="168" t="s">
        <v>125</v>
      </c>
      <c r="C17" s="170">
        <f t="shared" si="0"/>
        <v>14682.17</v>
      </c>
      <c r="D17" s="170">
        <f t="shared" ref="D17:G17" si="2">D16</f>
        <v>14682.17</v>
      </c>
      <c r="E17" s="170">
        <f t="shared" si="2"/>
        <v>0</v>
      </c>
      <c r="F17" s="170">
        <f t="shared" si="2"/>
        <v>0</v>
      </c>
      <c r="G17" s="170">
        <f t="shared" si="2"/>
        <v>0</v>
      </c>
      <c r="H17" s="8"/>
      <c r="I17" s="8"/>
      <c r="J17" s="8"/>
    </row>
    <row r="18" spans="1:10" ht="15.75" x14ac:dyDescent="0.25">
      <c r="A18" s="159" t="s">
        <v>120</v>
      </c>
      <c r="B18" s="294" t="s">
        <v>119</v>
      </c>
      <c r="C18" s="294"/>
      <c r="D18" s="294"/>
      <c r="E18" s="294"/>
      <c r="F18" s="294"/>
      <c r="G18" s="294"/>
      <c r="H18" s="8"/>
      <c r="I18" s="8"/>
      <c r="J18" s="8"/>
    </row>
    <row r="19" spans="1:10" ht="15.75" x14ac:dyDescent="0.2">
      <c r="A19" s="162" t="s">
        <v>13</v>
      </c>
      <c r="B19" s="291" t="s">
        <v>201</v>
      </c>
      <c r="C19" s="291"/>
      <c r="D19" s="291"/>
      <c r="E19" s="291"/>
      <c r="F19" s="291"/>
      <c r="G19" s="291"/>
      <c r="H19" s="7"/>
      <c r="I19" s="7"/>
      <c r="J19" s="7"/>
    </row>
    <row r="20" spans="1:10" ht="31.5" x14ac:dyDescent="0.2">
      <c r="A20" s="163" t="s">
        <v>14</v>
      </c>
      <c r="B20" s="164" t="s">
        <v>50</v>
      </c>
      <c r="C20" s="127">
        <f t="shared" ref="C20:C24" si="3">D20+E20+F20+G20</f>
        <v>148.13</v>
      </c>
      <c r="D20" s="127">
        <f>'4'!E72</f>
        <v>148.13</v>
      </c>
      <c r="E20" s="127">
        <v>0</v>
      </c>
      <c r="F20" s="127">
        <v>0</v>
      </c>
      <c r="G20" s="127">
        <v>0</v>
      </c>
      <c r="H20" s="59"/>
      <c r="I20" s="5"/>
      <c r="J20" s="5"/>
    </row>
    <row r="21" spans="1:10" ht="35.25" customHeight="1" x14ac:dyDescent="0.2">
      <c r="A21" s="166" t="s">
        <v>43</v>
      </c>
      <c r="B21" s="164" t="s">
        <v>51</v>
      </c>
      <c r="C21" s="127">
        <f t="shared" si="3"/>
        <v>0</v>
      </c>
      <c r="D21" s="127">
        <f>'5'!D86</f>
        <v>0</v>
      </c>
      <c r="E21" s="127">
        <v>0</v>
      </c>
      <c r="F21" s="127">
        <v>0</v>
      </c>
      <c r="G21" s="127">
        <v>0</v>
      </c>
      <c r="H21" s="5"/>
      <c r="I21" s="5"/>
      <c r="J21" s="5"/>
    </row>
    <row r="22" spans="1:10" ht="14.25" customHeight="1" x14ac:dyDescent="0.2">
      <c r="A22" s="162" t="s">
        <v>44</v>
      </c>
      <c r="B22" s="164" t="s">
        <v>24</v>
      </c>
      <c r="C22" s="127">
        <v>0</v>
      </c>
      <c r="D22" s="127">
        <v>0</v>
      </c>
      <c r="E22" s="127">
        <v>0</v>
      </c>
      <c r="F22" s="127">
        <v>0</v>
      </c>
      <c r="G22" s="127">
        <v>0</v>
      </c>
      <c r="H22" s="5"/>
      <c r="I22" s="5"/>
      <c r="J22" s="5"/>
    </row>
    <row r="23" spans="1:10" ht="14.25" customHeight="1" x14ac:dyDescent="0.25">
      <c r="A23" s="159"/>
      <c r="B23" s="168" t="s">
        <v>81</v>
      </c>
      <c r="C23" s="127">
        <f t="shared" si="3"/>
        <v>148.13</v>
      </c>
      <c r="D23" s="127">
        <f t="shared" ref="D23:E23" si="4">D20+D21+D22</f>
        <v>148.13</v>
      </c>
      <c r="E23" s="127">
        <f t="shared" si="4"/>
        <v>0</v>
      </c>
      <c r="F23" s="127">
        <f t="shared" ref="F23" si="5">F20+F21+F22</f>
        <v>0</v>
      </c>
      <c r="G23" s="127">
        <f t="shared" ref="G23" si="6">G20+G21+G22</f>
        <v>0</v>
      </c>
      <c r="H23" s="5"/>
      <c r="I23" s="5"/>
      <c r="J23" s="5"/>
    </row>
    <row r="24" spans="1:10" ht="15.75" x14ac:dyDescent="0.25">
      <c r="A24" s="166"/>
      <c r="B24" s="168" t="s">
        <v>121</v>
      </c>
      <c r="C24" s="170">
        <f t="shared" si="3"/>
        <v>148.13</v>
      </c>
      <c r="D24" s="170">
        <f>D23</f>
        <v>148.13</v>
      </c>
      <c r="E24" s="170">
        <f>E23</f>
        <v>0</v>
      </c>
      <c r="F24" s="170">
        <f t="shared" ref="F24:G24" si="7">F23</f>
        <v>0</v>
      </c>
      <c r="G24" s="170">
        <f t="shared" si="7"/>
        <v>0</v>
      </c>
      <c r="H24" s="8"/>
      <c r="I24" s="8"/>
      <c r="J24" s="8"/>
    </row>
    <row r="25" spans="1:10" ht="15.75" x14ac:dyDescent="0.25">
      <c r="A25" s="159" t="s">
        <v>122</v>
      </c>
      <c r="B25" s="294" t="s">
        <v>118</v>
      </c>
      <c r="C25" s="294"/>
      <c r="D25" s="294"/>
      <c r="E25" s="294"/>
      <c r="F25" s="294"/>
      <c r="G25" s="294"/>
      <c r="H25" s="8"/>
      <c r="I25" s="8"/>
      <c r="J25" s="8"/>
    </row>
    <row r="26" spans="1:10" ht="15.75" x14ac:dyDescent="0.2">
      <c r="A26" s="162" t="s">
        <v>13</v>
      </c>
      <c r="B26" s="291" t="s">
        <v>201</v>
      </c>
      <c r="C26" s="291"/>
      <c r="D26" s="291"/>
      <c r="E26" s="291"/>
      <c r="F26" s="291"/>
      <c r="G26" s="291"/>
      <c r="H26" s="8"/>
      <c r="I26" s="8"/>
      <c r="J26" s="8"/>
    </row>
    <row r="27" spans="1:10" ht="31.5" x14ac:dyDescent="0.2">
      <c r="A27" s="163" t="s">
        <v>14</v>
      </c>
      <c r="B27" s="164" t="s">
        <v>50</v>
      </c>
      <c r="C27" s="127">
        <f t="shared" ref="C27:C31" si="8">D27+E27+F27+G27</f>
        <v>11711.98</v>
      </c>
      <c r="D27" s="127">
        <f>'4'!E86</f>
        <v>11711.98</v>
      </c>
      <c r="E27" s="127">
        <v>0</v>
      </c>
      <c r="F27" s="127">
        <v>0</v>
      </c>
      <c r="G27" s="127">
        <v>0</v>
      </c>
      <c r="H27" s="8"/>
      <c r="I27" s="8"/>
      <c r="J27" s="8"/>
    </row>
    <row r="28" spans="1:10" ht="35.25" customHeight="1" x14ac:dyDescent="0.2">
      <c r="A28" s="166" t="s">
        <v>43</v>
      </c>
      <c r="B28" s="164" t="s">
        <v>51</v>
      </c>
      <c r="C28" s="127">
        <f t="shared" si="8"/>
        <v>0</v>
      </c>
      <c r="D28" s="127">
        <f>'5'!D101</f>
        <v>0</v>
      </c>
      <c r="E28" s="127">
        <v>0</v>
      </c>
      <c r="F28" s="127">
        <v>0</v>
      </c>
      <c r="G28" s="127">
        <v>0</v>
      </c>
      <c r="H28" s="8"/>
      <c r="I28" s="8"/>
      <c r="J28" s="8"/>
    </row>
    <row r="29" spans="1:10" ht="15.75" x14ac:dyDescent="0.2">
      <c r="A29" s="162" t="s">
        <v>44</v>
      </c>
      <c r="B29" s="164" t="s">
        <v>24</v>
      </c>
      <c r="C29" s="127">
        <v>0</v>
      </c>
      <c r="D29" s="127">
        <v>0</v>
      </c>
      <c r="E29" s="127">
        <v>0</v>
      </c>
      <c r="F29" s="127">
        <v>0</v>
      </c>
      <c r="G29" s="127">
        <v>0</v>
      </c>
      <c r="H29" s="8"/>
      <c r="I29" s="8"/>
      <c r="J29" s="8"/>
    </row>
    <row r="30" spans="1:10" ht="15.75" x14ac:dyDescent="0.25">
      <c r="A30" s="159"/>
      <c r="B30" s="168" t="s">
        <v>81</v>
      </c>
      <c r="C30" s="127">
        <f t="shared" si="8"/>
        <v>11711.98</v>
      </c>
      <c r="D30" s="127">
        <f t="shared" ref="D30:E30" si="9">D27+D28+D29</f>
        <v>11711.98</v>
      </c>
      <c r="E30" s="127">
        <f t="shared" si="9"/>
        <v>0</v>
      </c>
      <c r="F30" s="127">
        <f t="shared" ref="F30" si="10">F27+F28+F29</f>
        <v>0</v>
      </c>
      <c r="G30" s="127">
        <f t="shared" ref="G30" si="11">G27+G28+G29</f>
        <v>0</v>
      </c>
      <c r="H30" s="8"/>
      <c r="I30" s="8"/>
      <c r="J30" s="8"/>
    </row>
    <row r="31" spans="1:10" ht="15.75" x14ac:dyDescent="0.25">
      <c r="A31" s="166"/>
      <c r="B31" s="168" t="s">
        <v>123</v>
      </c>
      <c r="C31" s="170">
        <f t="shared" si="8"/>
        <v>11711.98</v>
      </c>
      <c r="D31" s="170">
        <f>D30</f>
        <v>11711.98</v>
      </c>
      <c r="E31" s="170">
        <f>E30</f>
        <v>0</v>
      </c>
      <c r="F31" s="170">
        <f t="shared" ref="F31" si="12">F30</f>
        <v>0</v>
      </c>
      <c r="G31" s="170">
        <f t="shared" ref="G31" si="13">G30</f>
        <v>0</v>
      </c>
      <c r="H31" s="8"/>
      <c r="I31" s="8"/>
      <c r="J31" s="8"/>
    </row>
    <row r="32" spans="1:10" ht="15.75" x14ac:dyDescent="0.25">
      <c r="A32" s="159" t="s">
        <v>92</v>
      </c>
      <c r="B32" s="294" t="s">
        <v>130</v>
      </c>
      <c r="C32" s="294"/>
      <c r="D32" s="294"/>
      <c r="E32" s="294"/>
      <c r="F32" s="294"/>
      <c r="G32" s="294"/>
      <c r="H32" s="8"/>
      <c r="I32" s="8"/>
      <c r="J32" s="8"/>
    </row>
    <row r="33" spans="1:10" ht="15.75" x14ac:dyDescent="0.2">
      <c r="A33" s="162" t="s">
        <v>19</v>
      </c>
      <c r="B33" s="291" t="s">
        <v>201</v>
      </c>
      <c r="C33" s="291"/>
      <c r="D33" s="291"/>
      <c r="E33" s="291"/>
      <c r="F33" s="291"/>
      <c r="G33" s="291"/>
      <c r="H33" s="8"/>
      <c r="I33" s="8"/>
      <c r="J33" s="8"/>
    </row>
    <row r="34" spans="1:10" ht="31.5" x14ac:dyDescent="0.2">
      <c r="A34" s="163" t="s">
        <v>20</v>
      </c>
      <c r="B34" s="164" t="s">
        <v>50</v>
      </c>
      <c r="C34" s="127">
        <v>0</v>
      </c>
      <c r="D34" s="127">
        <v>0</v>
      </c>
      <c r="E34" s="127">
        <v>0</v>
      </c>
      <c r="F34" s="127">
        <v>0</v>
      </c>
      <c r="G34" s="127">
        <v>0</v>
      </c>
      <c r="H34" s="8"/>
      <c r="I34" s="8"/>
      <c r="J34" s="8"/>
    </row>
    <row r="35" spans="1:10" ht="34.5" customHeight="1" x14ac:dyDescent="0.2">
      <c r="A35" s="166" t="s">
        <v>45</v>
      </c>
      <c r="B35" s="164" t="s">
        <v>51</v>
      </c>
      <c r="C35" s="127">
        <f t="shared" ref="C35:C38" si="14">D35+E35+F35+G35</f>
        <v>680.06999999999994</v>
      </c>
      <c r="D35" s="127">
        <f>'4'!E111</f>
        <v>29.05</v>
      </c>
      <c r="E35" s="127">
        <f>'4'!F111</f>
        <v>651.02</v>
      </c>
      <c r="F35" s="127">
        <v>0</v>
      </c>
      <c r="G35" s="127">
        <v>0</v>
      </c>
      <c r="H35" s="8"/>
      <c r="I35" s="8"/>
      <c r="J35" s="8"/>
    </row>
    <row r="36" spans="1:10" ht="14.25" customHeight="1" x14ac:dyDescent="0.2">
      <c r="A36" s="162" t="s">
        <v>46</v>
      </c>
      <c r="B36" s="164" t="s">
        <v>24</v>
      </c>
      <c r="C36" s="127">
        <f t="shared" si="14"/>
        <v>0</v>
      </c>
      <c r="D36" s="127">
        <f>'5'!E130</f>
        <v>0</v>
      </c>
      <c r="E36" s="127">
        <v>0</v>
      </c>
      <c r="F36" s="127">
        <v>0</v>
      </c>
      <c r="G36" s="127">
        <v>0</v>
      </c>
      <c r="H36" s="8"/>
      <c r="I36" s="8"/>
      <c r="J36" s="8"/>
    </row>
    <row r="37" spans="1:10" ht="15.75" x14ac:dyDescent="0.25">
      <c r="A37" s="159"/>
      <c r="B37" s="168" t="s">
        <v>91</v>
      </c>
      <c r="C37" s="127">
        <f t="shared" si="14"/>
        <v>680.06999999999994</v>
      </c>
      <c r="D37" s="127">
        <f t="shared" ref="D37:G37" si="15">D34+D35+D36</f>
        <v>29.05</v>
      </c>
      <c r="E37" s="127">
        <f t="shared" si="15"/>
        <v>651.02</v>
      </c>
      <c r="F37" s="127">
        <f t="shared" si="15"/>
        <v>0</v>
      </c>
      <c r="G37" s="127">
        <f t="shared" si="15"/>
        <v>0</v>
      </c>
      <c r="H37" s="8"/>
      <c r="I37" s="8"/>
      <c r="J37" s="8"/>
    </row>
    <row r="38" spans="1:10" ht="15.75" x14ac:dyDescent="0.25">
      <c r="A38" s="166"/>
      <c r="B38" s="168" t="s">
        <v>104</v>
      </c>
      <c r="C38" s="170">
        <f t="shared" si="14"/>
        <v>680.06999999999994</v>
      </c>
      <c r="D38" s="170">
        <f>D37</f>
        <v>29.05</v>
      </c>
      <c r="E38" s="170">
        <f>E37</f>
        <v>651.02</v>
      </c>
      <c r="F38" s="170">
        <f t="shared" ref="F38:G38" si="16">F37</f>
        <v>0</v>
      </c>
      <c r="G38" s="170">
        <f t="shared" si="16"/>
        <v>0</v>
      </c>
      <c r="H38" s="8"/>
      <c r="I38" s="8"/>
      <c r="J38" s="8"/>
    </row>
    <row r="39" spans="1:10" ht="15.75" x14ac:dyDescent="0.25">
      <c r="A39" s="159" t="s">
        <v>145</v>
      </c>
      <c r="B39" s="294" t="s">
        <v>167</v>
      </c>
      <c r="C39" s="294"/>
      <c r="D39" s="294"/>
      <c r="E39" s="294"/>
      <c r="F39" s="294"/>
      <c r="G39" s="294"/>
      <c r="H39" s="8"/>
      <c r="I39" s="8"/>
      <c r="J39" s="8"/>
    </row>
    <row r="40" spans="1:10" ht="15.75" x14ac:dyDescent="0.2">
      <c r="A40" s="162" t="s">
        <v>149</v>
      </c>
      <c r="B40" s="291" t="s">
        <v>201</v>
      </c>
      <c r="C40" s="291"/>
      <c r="D40" s="291"/>
      <c r="E40" s="291"/>
      <c r="F40" s="291"/>
      <c r="G40" s="291"/>
      <c r="H40" s="8"/>
      <c r="I40" s="8"/>
      <c r="J40" s="8"/>
    </row>
    <row r="41" spans="1:10" ht="31.5" x14ac:dyDescent="0.2">
      <c r="A41" s="163" t="s">
        <v>146</v>
      </c>
      <c r="B41" s="164" t="s">
        <v>50</v>
      </c>
      <c r="C41" s="165">
        <v>0</v>
      </c>
      <c r="D41" s="165">
        <v>0</v>
      </c>
      <c r="E41" s="165">
        <v>0</v>
      </c>
      <c r="F41" s="165">
        <v>0</v>
      </c>
      <c r="G41" s="165">
        <v>0</v>
      </c>
      <c r="H41" s="8"/>
      <c r="I41" s="8"/>
      <c r="J41" s="8"/>
    </row>
    <row r="42" spans="1:10" ht="32.25" customHeight="1" x14ac:dyDescent="0.2">
      <c r="A42" s="166" t="s">
        <v>147</v>
      </c>
      <c r="B42" s="164" t="s">
        <v>51</v>
      </c>
      <c r="C42" s="165">
        <f t="shared" ref="C42:C45" si="17">D42+E42+F42+G42</f>
        <v>0</v>
      </c>
      <c r="D42" s="165">
        <f>'5'!D113</f>
        <v>0</v>
      </c>
      <c r="E42" s="165">
        <v>0</v>
      </c>
      <c r="F42" s="165">
        <v>0</v>
      </c>
      <c r="G42" s="165">
        <v>0</v>
      </c>
      <c r="H42" s="8"/>
      <c r="I42" s="8"/>
      <c r="J42" s="8"/>
    </row>
    <row r="43" spans="1:10" ht="14.25" customHeight="1" x14ac:dyDescent="0.2">
      <c r="A43" s="162" t="s">
        <v>148</v>
      </c>
      <c r="B43" s="164" t="s">
        <v>24</v>
      </c>
      <c r="C43" s="165">
        <f t="shared" si="17"/>
        <v>0</v>
      </c>
      <c r="D43" s="165">
        <v>0</v>
      </c>
      <c r="E43" s="165">
        <v>0</v>
      </c>
      <c r="F43" s="165">
        <v>0</v>
      </c>
      <c r="G43" s="165">
        <v>0</v>
      </c>
      <c r="H43" s="8"/>
      <c r="I43" s="8"/>
      <c r="J43" s="8"/>
    </row>
    <row r="44" spans="1:10" ht="15.75" x14ac:dyDescent="0.25">
      <c r="A44" s="159"/>
      <c r="B44" s="168" t="s">
        <v>154</v>
      </c>
      <c r="C44" s="165">
        <f t="shared" si="17"/>
        <v>0</v>
      </c>
      <c r="D44" s="165">
        <f t="shared" ref="D44:G44" si="18">D41+D42+D43</f>
        <v>0</v>
      </c>
      <c r="E44" s="165">
        <f t="shared" si="18"/>
        <v>0</v>
      </c>
      <c r="F44" s="165">
        <f t="shared" si="18"/>
        <v>0</v>
      </c>
      <c r="G44" s="165">
        <f t="shared" si="18"/>
        <v>0</v>
      </c>
      <c r="H44" s="8"/>
      <c r="I44" s="8"/>
      <c r="J44" s="8"/>
    </row>
    <row r="45" spans="1:10" ht="15.75" x14ac:dyDescent="0.25">
      <c r="A45" s="166"/>
      <c r="B45" s="168" t="s">
        <v>155</v>
      </c>
      <c r="C45" s="170">
        <f t="shared" si="17"/>
        <v>0</v>
      </c>
      <c r="D45" s="170">
        <f>D44</f>
        <v>0</v>
      </c>
      <c r="E45" s="170">
        <f>E44</f>
        <v>0</v>
      </c>
      <c r="F45" s="170">
        <f t="shared" ref="F45:G45" si="19">F44</f>
        <v>0</v>
      </c>
      <c r="G45" s="170">
        <f t="shared" si="19"/>
        <v>0</v>
      </c>
      <c r="H45" s="8"/>
      <c r="I45" s="8"/>
      <c r="J45" s="8"/>
    </row>
    <row r="46" spans="1:10" ht="15.75" x14ac:dyDescent="0.25">
      <c r="A46" s="166"/>
      <c r="B46" s="168" t="s">
        <v>32</v>
      </c>
      <c r="C46" s="170">
        <f>C17++C24+C31+C38</f>
        <v>27222.35</v>
      </c>
      <c r="D46" s="170">
        <f t="shared" ref="D46:G46" si="20">D17++D24+D31+D38</f>
        <v>26571.329999999998</v>
      </c>
      <c r="E46" s="170">
        <f t="shared" si="20"/>
        <v>651.02</v>
      </c>
      <c r="F46" s="170">
        <f t="shared" si="20"/>
        <v>0</v>
      </c>
      <c r="G46" s="170">
        <f t="shared" si="20"/>
        <v>0</v>
      </c>
      <c r="H46" s="8"/>
      <c r="I46" s="8"/>
      <c r="J46" s="8"/>
    </row>
    <row r="47" spans="1:10" ht="5.25" customHeight="1" x14ac:dyDescent="0.2">
      <c r="A47" s="72"/>
      <c r="B47" s="21"/>
      <c r="C47" s="8"/>
      <c r="D47" s="8"/>
      <c r="E47" s="8"/>
      <c r="F47" s="8"/>
      <c r="G47" s="8"/>
      <c r="H47" s="8"/>
      <c r="I47" s="8"/>
      <c r="J47" s="8"/>
    </row>
    <row r="48" spans="1:10" ht="25.5" customHeight="1" x14ac:dyDescent="0.25">
      <c r="A48" s="71"/>
      <c r="B48" s="65" t="s">
        <v>128</v>
      </c>
      <c r="C48" s="302" t="s">
        <v>174</v>
      </c>
      <c r="D48" s="302"/>
      <c r="E48" s="4"/>
      <c r="F48" s="287" t="s">
        <v>172</v>
      </c>
      <c r="G48" s="287"/>
    </row>
    <row r="49" spans="1:7" ht="12" customHeight="1" x14ac:dyDescent="0.2">
      <c r="A49" s="295" t="s">
        <v>175</v>
      </c>
      <c r="B49" s="295"/>
      <c r="C49" s="4"/>
      <c r="D49" s="4"/>
      <c r="E49" s="4"/>
      <c r="F49" s="296" t="s">
        <v>127</v>
      </c>
      <c r="G49" s="296"/>
    </row>
    <row r="50" spans="1:7" ht="14.25" customHeight="1" x14ac:dyDescent="0.2">
      <c r="A50" s="41" t="s">
        <v>113</v>
      </c>
      <c r="B50" s="73"/>
      <c r="C50" s="4"/>
      <c r="D50" s="4"/>
      <c r="E50" s="4"/>
      <c r="F50" s="89"/>
      <c r="G50" s="89"/>
    </row>
    <row r="51" spans="1:7" ht="19.5" customHeight="1" x14ac:dyDescent="0.25">
      <c r="A51" s="5"/>
      <c r="B51" s="65" t="s">
        <v>131</v>
      </c>
      <c r="C51" s="302" t="s">
        <v>174</v>
      </c>
      <c r="D51" s="302"/>
      <c r="E51" s="4"/>
      <c r="F51" s="303" t="s">
        <v>173</v>
      </c>
      <c r="G51" s="304"/>
    </row>
    <row r="52" spans="1:7" x14ac:dyDescent="0.2">
      <c r="A52" s="295"/>
      <c r="B52" s="295"/>
      <c r="C52" s="4"/>
      <c r="D52" s="4"/>
      <c r="E52" s="4"/>
      <c r="F52" s="296" t="s">
        <v>127</v>
      </c>
      <c r="G52" s="296"/>
    </row>
    <row r="53" spans="1:7" ht="3" customHeight="1" x14ac:dyDescent="0.2">
      <c r="A53" s="75"/>
      <c r="B53" s="75"/>
      <c r="C53" s="4"/>
      <c r="D53" s="4"/>
      <c r="E53" s="4"/>
      <c r="F53" s="89"/>
      <c r="G53" s="89"/>
    </row>
    <row r="54" spans="1:7" ht="15.75" x14ac:dyDescent="0.25">
      <c r="A54" s="74"/>
      <c r="B54" s="65" t="s">
        <v>272</v>
      </c>
      <c r="C54" s="302" t="s">
        <v>174</v>
      </c>
      <c r="D54" s="302"/>
      <c r="E54" s="4"/>
      <c r="F54" s="303" t="s">
        <v>273</v>
      </c>
      <c r="G54" s="304"/>
    </row>
    <row r="55" spans="1:7" ht="14.25" customHeight="1" x14ac:dyDescent="0.2">
      <c r="A55" s="295"/>
      <c r="B55" s="295"/>
      <c r="C55" s="4"/>
      <c r="D55" s="4"/>
      <c r="E55" s="4"/>
      <c r="F55" s="296" t="s">
        <v>127</v>
      </c>
      <c r="G55" s="296"/>
    </row>
    <row r="56" spans="1:7" ht="4.5" customHeight="1" x14ac:dyDescent="0.2">
      <c r="A56" s="24"/>
      <c r="B56" s="66"/>
      <c r="C56" s="4"/>
      <c r="D56" s="4"/>
      <c r="E56" s="4"/>
      <c r="F56" s="89"/>
      <c r="G56" s="89"/>
    </row>
    <row r="57" spans="1:7" ht="14.25" customHeight="1" x14ac:dyDescent="0.25">
      <c r="A57" s="5"/>
      <c r="B57" s="65" t="s">
        <v>181</v>
      </c>
      <c r="C57" s="302" t="s">
        <v>174</v>
      </c>
      <c r="D57" s="302"/>
      <c r="E57" s="4"/>
      <c r="F57" s="303" t="s">
        <v>182</v>
      </c>
      <c r="G57" s="304"/>
    </row>
    <row r="58" spans="1:7" x14ac:dyDescent="0.2">
      <c r="A58" s="295" t="s">
        <v>176</v>
      </c>
      <c r="B58" s="295"/>
      <c r="C58" s="4"/>
      <c r="D58" s="4"/>
      <c r="E58" s="4"/>
      <c r="F58" s="296" t="s">
        <v>127</v>
      </c>
      <c r="G58" s="296"/>
    </row>
    <row r="66" spans="7:7" x14ac:dyDescent="0.2">
      <c r="G66" s="88"/>
    </row>
  </sheetData>
  <mergeCells count="39">
    <mergeCell ref="F58:G58"/>
    <mergeCell ref="A58:B58"/>
    <mergeCell ref="C51:D51"/>
    <mergeCell ref="A52:B52"/>
    <mergeCell ref="F52:G52"/>
    <mergeCell ref="F51:G51"/>
    <mergeCell ref="C54:D54"/>
    <mergeCell ref="F54:G54"/>
    <mergeCell ref="A55:B55"/>
    <mergeCell ref="F55:G55"/>
    <mergeCell ref="C57:D57"/>
    <mergeCell ref="F57:G57"/>
    <mergeCell ref="A49:B49"/>
    <mergeCell ref="F49:G49"/>
    <mergeCell ref="A2:G2"/>
    <mergeCell ref="B3:F3"/>
    <mergeCell ref="B39:G39"/>
    <mergeCell ref="B40:G40"/>
    <mergeCell ref="B26:G26"/>
    <mergeCell ref="B32:G32"/>
    <mergeCell ref="B33:G33"/>
    <mergeCell ref="B25:G25"/>
    <mergeCell ref="A6:A9"/>
    <mergeCell ref="B19:G19"/>
    <mergeCell ref="A4:G4"/>
    <mergeCell ref="B18:G18"/>
    <mergeCell ref="A5:G5"/>
    <mergeCell ref="C48:D48"/>
    <mergeCell ref="F48:G48"/>
    <mergeCell ref="F8:F9"/>
    <mergeCell ref="D8:D9"/>
    <mergeCell ref="C6:G6"/>
    <mergeCell ref="B6:B9"/>
    <mergeCell ref="D7:G7"/>
    <mergeCell ref="G8:G9"/>
    <mergeCell ref="E8:E9"/>
    <mergeCell ref="C7:C9"/>
    <mergeCell ref="B11:G11"/>
    <mergeCell ref="B12:G12"/>
  </mergeCells>
  <phoneticPr fontId="2" type="noConversion"/>
  <printOptions horizontalCentered="1"/>
  <pageMargins left="0.39370078740157483" right="0.19685039370078741" top="0.39370078740157483" bottom="0.19685039370078741" header="0.27559055118110237" footer="0"/>
  <pageSetup paperSize="9" scale="75" orientation="portrait" r:id="rId1"/>
  <headerFooter differentFirst="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4</vt:lpstr>
      <vt:lpstr>5</vt:lpstr>
      <vt:lpstr>6</vt:lpstr>
      <vt:lpstr>'5'!Область_друку</vt:lpstr>
      <vt:lpstr>'6'!Область_друку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Пользователь Windows</cp:lastModifiedBy>
  <cp:lastPrinted>2025-07-01T05:14:12Z</cp:lastPrinted>
  <dcterms:created xsi:type="dcterms:W3CDTF">2011-09-13T12:33:42Z</dcterms:created>
  <dcterms:modified xsi:type="dcterms:W3CDTF">2025-07-10T07:32:49Z</dcterms:modified>
</cp:coreProperties>
</file>