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D20250A-67D2-43A2-9A73-AB491AB16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H29" i="4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<sst xmlns="http://schemas.openxmlformats.org/spreadsheetml/2006/main" count="13" uniqueCount="13">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</sst>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4" fontId="1" fillId="0" borderId="1" xfId="0" applyNumberFormat="1" applyFont="1" applyFill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5" fillId="4" borderId="1" xfId="0" applyNumberFormat="1" applyFont="1" applyFill="1" applyBorder="1"/>
    <xf numFmtId="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110" zoomScaleNormal="110" workbookViewId="0">
      <selection activeCell="G24" sqref="G24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8554687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53">
        <v>234261.49</v>
      </c>
      <c r="C5" s="6">
        <v>18450.48</v>
      </c>
      <c r="D5" s="7">
        <f>(1/((1+0.065)))</f>
        <v>0.93896713615023475</v>
      </c>
      <c r="E5" s="48">
        <f>$B$5*D5</f>
        <v>219963.84037558685</v>
      </c>
      <c r="F5" s="48"/>
      <c r="G5" s="48"/>
      <c r="H5" s="5"/>
      <c r="I5" s="6">
        <f>-B5</f>
        <v>-234261.49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48">
        <f>F6-E5</f>
        <v>-202639.44600938968</v>
      </c>
      <c r="F6" s="48">
        <f>$C$5*D6</f>
        <v>17324.394366197183</v>
      </c>
      <c r="G6" s="48">
        <v>969.84037560000002</v>
      </c>
      <c r="H6" s="9"/>
      <c r="I6" s="6">
        <f>$C$5</f>
        <v>18450.48</v>
      </c>
      <c r="J6" s="8">
        <v>-0.39304438978358364</v>
      </c>
      <c r="K6" s="10">
        <f>G6/$E$5</f>
        <v>4.409090030179523E-3</v>
      </c>
      <c r="L6" s="11">
        <f>IRR(I5:I6)</f>
        <v>-0.92123980770377578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48">
        <f>F7+E6</f>
        <v>-186372.40904582426</v>
      </c>
      <c r="F7" s="48">
        <f>$C$5*D7</f>
        <v>16267.036963565432</v>
      </c>
      <c r="G7" s="48">
        <f>G6+F7</f>
        <v>17236.877339165432</v>
      </c>
      <c r="H7" s="12"/>
      <c r="I7" s="6">
        <f t="shared" ref="I7:I31" si="0">$C$5</f>
        <v>18450.48</v>
      </c>
      <c r="J7" s="8">
        <v>0.13957252965191719</v>
      </c>
      <c r="K7" s="10">
        <f t="shared" ref="K7:K25" si="1">G7/$E$5</f>
        <v>7.8362322233206938E-2</v>
      </c>
      <c r="L7" s="13">
        <f>IRR(I5:I7)</f>
        <v>-0.67722797688702396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49">
        <f>F8+E7</f>
        <v>-171098.19593449522</v>
      </c>
      <c r="F8" s="49">
        <f t="shared" ref="F8:F25" si="3">$C$5*D8</f>
        <v>15274.213111329045</v>
      </c>
      <c r="G8" s="49">
        <f>G7+F8</f>
        <v>32511.090450494477</v>
      </c>
      <c r="H8" s="27"/>
      <c r="I8" s="24">
        <f t="shared" si="0"/>
        <v>18450.48</v>
      </c>
      <c r="J8" s="25">
        <v>0.37187890437502819</v>
      </c>
      <c r="K8" s="26">
        <f t="shared" si="1"/>
        <v>0.14780197688393693</v>
      </c>
      <c r="L8" s="11">
        <f>IRR(I5:I8)</f>
        <v>-0.47937946264757025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49">
        <f>F9+E8</f>
        <v>-156756.2117924022</v>
      </c>
      <c r="F9" s="49">
        <f t="shared" si="3"/>
        <v>14341.984142093002</v>
      </c>
      <c r="G9" s="49">
        <f t="shared" ref="G9:G23" si="4">G8+F9</f>
        <v>46853.07459258748</v>
      </c>
      <c r="H9" s="27"/>
      <c r="I9" s="24">
        <f t="shared" si="0"/>
        <v>18450.48</v>
      </c>
      <c r="J9" s="25">
        <v>0.4806832597947821</v>
      </c>
      <c r="K9" s="26">
        <f t="shared" si="1"/>
        <v>0.21300353054659418</v>
      </c>
      <c r="L9" s="28">
        <f>IRR(I5:I9)</f>
        <v>-0.34239240328742537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49">
        <f t="shared" ref="E10:E22" si="5">F10+E9</f>
        <v>-143289.56001578906</v>
      </c>
      <c r="F10" s="49">
        <f t="shared" si="3"/>
        <v>13466.651776613147</v>
      </c>
      <c r="G10" s="49">
        <f t="shared" si="4"/>
        <v>60319.726369200624</v>
      </c>
      <c r="H10" s="32"/>
      <c r="I10" s="24">
        <f t="shared" si="0"/>
        <v>18450.48</v>
      </c>
      <c r="J10" s="25">
        <v>0.53595449211665946</v>
      </c>
      <c r="K10" s="26">
        <f t="shared" si="1"/>
        <v>0.2742256466617653</v>
      </c>
      <c r="L10" s="28">
        <f>IRR(I5:I10)</f>
        <v>-0.24736476390932427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49">
        <f t="shared" si="5"/>
        <v>-130644.81656357014</v>
      </c>
      <c r="F11" s="49">
        <f t="shared" si="3"/>
        <v>12644.74345221892</v>
      </c>
      <c r="G11" s="49">
        <f t="shared" si="4"/>
        <v>72964.469821419538</v>
      </c>
      <c r="H11" s="27"/>
      <c r="I11" s="24">
        <f t="shared" si="0"/>
        <v>18450.48</v>
      </c>
      <c r="J11" s="25">
        <v>0.56576508799649428</v>
      </c>
      <c r="K11" s="26">
        <f t="shared" si="1"/>
        <v>0.33171120169948465</v>
      </c>
      <c r="L11" s="28">
        <f>IRR(I5:I11)</f>
        <v>-0.17964864016278059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49">
        <f t="shared" si="5"/>
        <v>-118771.81801688571</v>
      </c>
      <c r="F12" s="49">
        <f t="shared" si="3"/>
        <v>11872.998546684432</v>
      </c>
      <c r="G12" s="49">
        <f t="shared" si="4"/>
        <v>84837.468368103975</v>
      </c>
      <c r="H12" s="27"/>
      <c r="I12" s="24">
        <f t="shared" si="0"/>
        <v>18450.48</v>
      </c>
      <c r="J12" s="25">
        <v>0.58253959189263305</v>
      </c>
      <c r="K12" s="26">
        <f t="shared" si="1"/>
        <v>0.38568824868325874</v>
      </c>
      <c r="L12" s="28">
        <f>IRR(I5:I12)</f>
        <v>-0.12998280495090575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49">
        <f>F13+E12</f>
        <v>-107623.46257398953</v>
      </c>
      <c r="F13" s="49">
        <f t="shared" si="3"/>
        <v>11148.355442896182</v>
      </c>
      <c r="G13" s="49">
        <f t="shared" si="4"/>
        <v>95985.823811000155</v>
      </c>
      <c r="H13" s="27"/>
      <c r="I13" s="24">
        <f t="shared" si="0"/>
        <v>18450.48</v>
      </c>
      <c r="J13" s="25">
        <v>0.59226520805407001</v>
      </c>
      <c r="K13" s="26">
        <f t="shared" si="1"/>
        <v>0.43637092190745974</v>
      </c>
      <c r="L13" s="28">
        <f>IRR(I5:I13)</f>
        <v>-9.259488011567174E-2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50">
        <f t="shared" si="5"/>
        <v>-97155.523190988417</v>
      </c>
      <c r="F14" s="50">
        <f t="shared" si="3"/>
        <v>10467.93938300111</v>
      </c>
      <c r="G14" s="50">
        <f t="shared" si="4"/>
        <v>106453.76319400127</v>
      </c>
      <c r="H14" s="15"/>
      <c r="I14" s="6">
        <f t="shared" si="0"/>
        <v>18450.48</v>
      </c>
      <c r="J14" s="18">
        <v>0.59802448742609526</v>
      </c>
      <c r="K14" s="19">
        <f t="shared" si="1"/>
        <v>0.48396028643722599</v>
      </c>
      <c r="L14" s="11">
        <f>IRR(I5:I14)</f>
        <v>-6.3808182492737342E-2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50">
        <f>F15+E14</f>
        <v>-87326.472127137604</v>
      </c>
      <c r="F15" s="50">
        <f t="shared" si="3"/>
        <v>9829.0510638508076</v>
      </c>
      <c r="G15" s="50">
        <f t="shared" si="4"/>
        <v>116282.81425785208</v>
      </c>
      <c r="H15" s="16"/>
      <c r="I15" s="6">
        <f t="shared" si="0"/>
        <v>18450.48</v>
      </c>
      <c r="J15" s="18">
        <v>0.6014864030735374</v>
      </c>
      <c r="K15" s="19">
        <f t="shared" si="1"/>
        <v>0.52864513576095018</v>
      </c>
      <c r="L15" s="11">
        <f>IRR(I5:I15)</f>
        <v>-4.1211698409275077E-2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49">
        <f t="shared" si="5"/>
        <v>-78097.316198639193</v>
      </c>
      <c r="F16" s="49">
        <f t="shared" si="3"/>
        <v>9229.1559284984123</v>
      </c>
      <c r="G16" s="49">
        <f t="shared" si="4"/>
        <v>125511.97018635049</v>
      </c>
      <c r="H16" s="27"/>
      <c r="I16" s="24">
        <f t="shared" si="0"/>
        <v>18450.48</v>
      </c>
      <c r="J16" s="25">
        <v>0.60358947338083446</v>
      </c>
      <c r="K16" s="26">
        <f t="shared" si="1"/>
        <v>0.57060274075975215</v>
      </c>
      <c r="L16" s="11">
        <f>IRR(I5:I16)</f>
        <v>-2.3177864477399335E-2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49">
        <f t="shared" si="5"/>
        <v>-69431.442087373085</v>
      </c>
      <c r="F17" s="49">
        <f t="shared" si="3"/>
        <v>8665.8741112661155</v>
      </c>
      <c r="G17" s="49">
        <f t="shared" si="4"/>
        <v>134177.8442976166</v>
      </c>
      <c r="H17" s="27"/>
      <c r="I17" s="24">
        <f t="shared" si="0"/>
        <v>18450.48</v>
      </c>
      <c r="J17" s="25">
        <v>0.60487659723539988</v>
      </c>
      <c r="K17" s="26">
        <f t="shared" si="1"/>
        <v>0.60999955296520003</v>
      </c>
      <c r="L17" s="11">
        <f>IRR(I5:I17)</f>
        <v>-8.5781859095416246E-3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49">
        <f t="shared" si="5"/>
        <v>-61294.47109087908</v>
      </c>
      <c r="F18" s="49">
        <f t="shared" si="3"/>
        <v>8136.9709964940057</v>
      </c>
      <c r="G18" s="49">
        <f t="shared" si="4"/>
        <v>142314.81529411059</v>
      </c>
      <c r="H18" s="27"/>
      <c r="I18" s="24">
        <f t="shared" si="0"/>
        <v>18450.48</v>
      </c>
      <c r="J18" s="25">
        <v>0.60566845610614262</v>
      </c>
      <c r="K18" s="26">
        <f t="shared" si="1"/>
        <v>0.646991864895198</v>
      </c>
      <c r="L18" s="11">
        <f>IRR(I5:I18)</f>
        <v>3.3888565699491391E-3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50">
        <f t="shared" si="5"/>
        <v>-53654.122737363585</v>
      </c>
      <c r="F19" s="50">
        <f t="shared" si="3"/>
        <v>7640.3483535154983</v>
      </c>
      <c r="G19" s="50">
        <f t="shared" si="4"/>
        <v>149955.16364762609</v>
      </c>
      <c r="H19" s="16"/>
      <c r="I19" s="6">
        <f t="shared" si="0"/>
        <v>18450.48</v>
      </c>
      <c r="J19" s="18">
        <v>0.6061573885069016</v>
      </c>
      <c r="K19" s="19">
        <f t="shared" si="1"/>
        <v>0.68172643008768441</v>
      </c>
      <c r="L19" s="11">
        <f>IRR(I5:I19)</f>
        <v>1.3304895863422539E-2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50">
        <f t="shared" si="5"/>
        <v>-46480.086724672976</v>
      </c>
      <c r="F20" s="50">
        <f t="shared" si="3"/>
        <v>7174.0360126906107</v>
      </c>
      <c r="G20" s="50">
        <f t="shared" si="4"/>
        <v>157129.19966031669</v>
      </c>
      <c r="H20" s="16"/>
      <c r="I20" s="6">
        <f t="shared" si="0"/>
        <v>18450.48</v>
      </c>
      <c r="J20" s="18">
        <v>0.60646003676091353</v>
      </c>
      <c r="K20" s="19">
        <f t="shared" si="1"/>
        <v>0.71434104529189701</v>
      </c>
      <c r="L20" s="11">
        <f>IRR(I5:I20)</f>
        <v>2.1600145084762934E-2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50">
        <f t="shared" si="5"/>
        <v>-39743.902675198224</v>
      </c>
      <c r="F21" s="50">
        <f t="shared" si="3"/>
        <v>6736.1840494747521</v>
      </c>
      <c r="G21" s="50">
        <f t="shared" si="4"/>
        <v>163865.38370979144</v>
      </c>
      <c r="H21" s="16"/>
      <c r="I21" s="6">
        <f t="shared" si="0"/>
        <v>18450.48</v>
      </c>
      <c r="J21" s="18">
        <v>0.6066476983468222</v>
      </c>
      <c r="K21" s="19">
        <f t="shared" si="1"/>
        <v>0.74496509712683845</v>
      </c>
      <c r="L21" s="11">
        <f>IRR(I5:I21)</f>
        <v>2.8598288929825744E-2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50">
        <f t="shared" si="5"/>
        <v>-33418.847229682025</v>
      </c>
      <c r="F22" s="50">
        <f t="shared" si="3"/>
        <v>6325.0554455162001</v>
      </c>
      <c r="G22" s="50">
        <f t="shared" si="4"/>
        <v>170190.43915530763</v>
      </c>
      <c r="H22" s="16"/>
      <c r="I22" s="6">
        <f t="shared" si="0"/>
        <v>18450.48</v>
      </c>
      <c r="J22" s="18">
        <v>0.606764197650006</v>
      </c>
      <c r="K22" s="19">
        <f t="shared" si="1"/>
        <v>0.77372007537560961</v>
      </c>
      <c r="L22" s="11">
        <f>IRR(I5:I22)</f>
        <v>3.4546606029124627E-2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49">
        <f>F23+E22</f>
        <v>-27479.828032014233</v>
      </c>
      <c r="F23" s="49">
        <f t="shared" si="3"/>
        <v>5939.0191976677934</v>
      </c>
      <c r="G23" s="49">
        <f t="shared" si="4"/>
        <v>176129.45835297543</v>
      </c>
      <c r="H23" s="27"/>
      <c r="I23" s="24">
        <f t="shared" si="0"/>
        <v>18450.48</v>
      </c>
      <c r="J23" s="25">
        <v>0.60683657755004239</v>
      </c>
      <c r="K23" s="26">
        <f t="shared" si="1"/>
        <v>0.80072005495192078</v>
      </c>
      <c r="L23" s="11">
        <f>IRR(I5:I23)</f>
        <v>3.963661158086218E-2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50">
        <f>F24+E23</f>
        <v>-21903.284184438839</v>
      </c>
      <c r="F24" s="50">
        <f t="shared" si="3"/>
        <v>5576.5438475753936</v>
      </c>
      <c r="G24" s="50">
        <f>G23+F24</f>
        <v>181706.00220055084</v>
      </c>
      <c r="H24" s="16"/>
      <c r="I24" s="6">
        <f t="shared" si="0"/>
        <v>18450.48</v>
      </c>
      <c r="J24" s="18">
        <v>0.60683657755004239</v>
      </c>
      <c r="K24" s="19">
        <f t="shared" si="1"/>
        <v>0.82607214845080446</v>
      </c>
      <c r="L24" s="11">
        <f>IRR(I5:I23)</f>
        <v>3.963661158086218E-2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50">
        <f>F25+E24</f>
        <v>-16667.09277826476</v>
      </c>
      <c r="F25" s="50">
        <f t="shared" si="3"/>
        <v>5236.191406174079</v>
      </c>
      <c r="G25" s="50">
        <f>G24+F25</f>
        <v>186942.1936067249</v>
      </c>
      <c r="H25" s="16"/>
      <c r="I25" s="6">
        <f t="shared" si="0"/>
        <v>18450.48</v>
      </c>
      <c r="J25" s="18">
        <v>0.60690954975388844</v>
      </c>
      <c r="K25" s="19">
        <f t="shared" si="1"/>
        <v>0.8498769310788642</v>
      </c>
      <c r="L25" s="11">
        <f>IRR(I5:I25)</f>
        <v>4.7811281984412313E-2</v>
      </c>
    </row>
    <row r="26" spans="1:12" x14ac:dyDescent="0.25">
      <c r="A26" s="22">
        <v>21</v>
      </c>
      <c r="B26" s="16"/>
      <c r="C26" s="16"/>
      <c r="D26" s="17">
        <f t="shared" ref="D26:D27" si="6">(1/((1+0.065)^A26))</f>
        <v>0.26647608349429097</v>
      </c>
      <c r="E26" s="50">
        <f>F26+E25</f>
        <v>-11750.481129275013</v>
      </c>
      <c r="F26" s="50">
        <f t="shared" ref="F26:F27" si="7">$C$5*D26</f>
        <v>4916.6116489897458</v>
      </c>
      <c r="G26" s="50">
        <f>G25+F26</f>
        <v>191858.80525571466</v>
      </c>
      <c r="H26" s="16"/>
      <c r="I26" s="6">
        <f t="shared" si="0"/>
        <v>18450.48</v>
      </c>
      <c r="J26" s="18">
        <v>0.60690954975388844</v>
      </c>
      <c r="K26" s="19">
        <f t="shared" ref="K26:K27" si="8">G26/$E$5</f>
        <v>0.87222883964981235</v>
      </c>
    </row>
    <row r="27" spans="1:12" ht="14.25" customHeight="1" x14ac:dyDescent="0.25">
      <c r="A27" s="16">
        <v>22</v>
      </c>
      <c r="B27" s="16"/>
      <c r="C27" s="16"/>
      <c r="D27" s="17">
        <f t="shared" si="6"/>
        <v>0.25021228497116527</v>
      </c>
      <c r="E27" s="50">
        <f>F27+E26</f>
        <v>-7133.9443696602275</v>
      </c>
      <c r="F27" s="50">
        <f t="shared" si="7"/>
        <v>4616.5367596147853</v>
      </c>
      <c r="G27" s="50">
        <f>G26+F27</f>
        <v>196475.34201532946</v>
      </c>
      <c r="H27" s="16"/>
      <c r="I27" s="6">
        <f t="shared" si="0"/>
        <v>18450.48</v>
      </c>
      <c r="J27" s="18">
        <v>0.60690954975388844</v>
      </c>
      <c r="K27" s="19">
        <f t="shared" si="8"/>
        <v>0.89321654722816746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51"/>
      <c r="F28" s="51"/>
      <c r="G28" s="51"/>
      <c r="H28" s="16"/>
      <c r="I28" s="40"/>
      <c r="J28" s="16"/>
      <c r="K28" s="16"/>
    </row>
    <row r="29" spans="1:12" x14ac:dyDescent="0.25">
      <c r="A29" s="34">
        <v>23</v>
      </c>
      <c r="B29" s="34"/>
      <c r="C29" s="34"/>
      <c r="D29" s="35">
        <f t="shared" ref="D29:D31" si="9">(1/((1+0.065)^A29))</f>
        <v>0.23494111264898151</v>
      </c>
      <c r="E29" s="52">
        <f>F29+E28</f>
        <v>4334.7763001077801</v>
      </c>
      <c r="F29" s="52">
        <f t="shared" ref="F29:F31" si="10">$C$5*D29</f>
        <v>4334.7763001077801</v>
      </c>
      <c r="G29" s="52">
        <f>G28+F29</f>
        <v>4334.7763001077801</v>
      </c>
      <c r="H29" s="39">
        <f t="shared" ref="H29" si="11">1-(E29/F29)+2</f>
        <v>2</v>
      </c>
      <c r="I29" s="36">
        <f t="shared" si="0"/>
        <v>18450.48</v>
      </c>
      <c r="J29" s="37">
        <v>0.60690954975388844</v>
      </c>
      <c r="K29" s="38">
        <f t="shared" ref="K29:K31" si="12">G29/$E$5</f>
        <v>1.9706767679206625E-2</v>
      </c>
    </row>
    <row r="30" spans="1:12" x14ac:dyDescent="0.25">
      <c r="A30" s="16">
        <v>24</v>
      </c>
      <c r="B30" s="16"/>
      <c r="C30" s="16"/>
      <c r="D30" s="17">
        <f t="shared" si="9"/>
        <v>0.22060198370796386</v>
      </c>
      <c r="E30" s="50">
        <f>F30+E29</f>
        <v>8404.9887884718919</v>
      </c>
      <c r="F30" s="50">
        <f t="shared" si="10"/>
        <v>4070.2124883641127</v>
      </c>
      <c r="G30" s="50">
        <f>G29+F30</f>
        <v>8404.9887884718919</v>
      </c>
      <c r="H30" s="16"/>
      <c r="I30" s="6">
        <f t="shared" si="0"/>
        <v>18450.48</v>
      </c>
      <c r="J30" s="18">
        <v>0.60690954975388844</v>
      </c>
      <c r="K30" s="19">
        <f t="shared" si="12"/>
        <v>3.8210774889729272E-2</v>
      </c>
    </row>
    <row r="31" spans="1:12" x14ac:dyDescent="0.25">
      <c r="A31" s="16">
        <v>25</v>
      </c>
      <c r="B31" s="16"/>
      <c r="C31" s="16"/>
      <c r="D31" s="17">
        <f t="shared" si="9"/>
        <v>0.20713801287132758</v>
      </c>
      <c r="E31" s="50">
        <f>F31+E30</f>
        <v>12226.784552194064</v>
      </c>
      <c r="F31" s="50">
        <f t="shared" si="10"/>
        <v>3821.7957637221721</v>
      </c>
      <c r="G31" s="50">
        <f>G30+F31</f>
        <v>12226.784552194064</v>
      </c>
      <c r="H31" s="16"/>
      <c r="I31" s="6">
        <f t="shared" si="0"/>
        <v>18450.48</v>
      </c>
      <c r="J31" s="18">
        <v>0.60690954975388844</v>
      </c>
      <c r="K31" s="19">
        <f t="shared" si="12"/>
        <v>5.5585429547497019E-2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2025-09-30T12:07:16Z</dcterms:modified>
</cp:coreProperties>
</file>