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Лист1" sheetId="1" r:id="rId1"/>
    <sheet name="Лист2" sheetId="2" r:id="rId2"/>
    <sheet name="Лист3" sheetId="3" r:id="rId3"/>
    <sheet name="Лист4" sheetId="4" r:id="rId4"/>
  </sheets>
  <calcPr calcId="114210"/>
</workbook>
</file>

<file path=xl/calcChain.xml><?xml version="1.0" encoding="utf-8"?>
<calcChain xmlns="http://schemas.openxmlformats.org/spreadsheetml/2006/main">
  <c r="E5" i="3"/>
  <c r="F6"/>
  <c r="E6"/>
  <c r="F7"/>
  <c r="E7"/>
  <c r="F8"/>
  <c r="E8"/>
  <c r="F9"/>
  <c r="E9"/>
  <c r="F10"/>
  <c r="E10"/>
  <c r="H10"/>
  <c r="B28"/>
  <c r="D25"/>
  <c r="F25"/>
  <c r="D24"/>
  <c r="F24"/>
  <c r="D23"/>
  <c r="F23"/>
  <c r="D22"/>
  <c r="F22"/>
  <c r="D21"/>
  <c r="F21"/>
  <c r="D20"/>
  <c r="F20"/>
  <c r="D19"/>
  <c r="F19"/>
  <c r="D18"/>
  <c r="F18"/>
  <c r="D17"/>
  <c r="F17"/>
  <c r="D16"/>
  <c r="F16"/>
  <c r="D15"/>
  <c r="F15"/>
  <c r="D14"/>
  <c r="F14"/>
  <c r="D13"/>
  <c r="F13"/>
  <c r="D12"/>
  <c r="F12"/>
  <c r="D11"/>
  <c r="F11"/>
  <c r="D10"/>
  <c r="D9"/>
  <c r="D8"/>
  <c r="D7"/>
  <c r="D6"/>
  <c r="D5"/>
  <c r="K6"/>
  <c r="E11" i="1"/>
  <c r="B22" i="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E24" i="1"/>
  <c r="G24"/>
  <c r="E6"/>
  <c r="G6"/>
  <c r="E5"/>
  <c r="G5"/>
  <c r="E4"/>
  <c r="F4"/>
  <c r="L5"/>
  <c r="G11"/>
  <c r="C27"/>
  <c r="E9"/>
  <c r="G9"/>
  <c r="E10"/>
  <c r="G10"/>
  <c r="E12"/>
  <c r="G12"/>
  <c r="E13"/>
  <c r="G13"/>
  <c r="E14"/>
  <c r="G14"/>
  <c r="E15"/>
  <c r="G15"/>
  <c r="E16"/>
  <c r="G16"/>
  <c r="E17"/>
  <c r="G17"/>
  <c r="E18"/>
  <c r="G18"/>
  <c r="E19"/>
  <c r="G19"/>
  <c r="E20"/>
  <c r="G20"/>
  <c r="E21"/>
  <c r="G21"/>
  <c r="E22"/>
  <c r="G22"/>
  <c r="E23"/>
  <c r="G23"/>
  <c r="E7"/>
  <c r="G7"/>
  <c r="E8"/>
  <c r="G8"/>
  <c r="G7" i="3"/>
  <c r="H6" i="1"/>
  <c r="H7"/>
  <c r="F5"/>
  <c r="F6"/>
  <c r="L6"/>
  <c r="E11" i="3"/>
  <c r="E12"/>
  <c r="E13"/>
  <c r="E14"/>
  <c r="E15"/>
  <c r="E16"/>
  <c r="E17"/>
  <c r="E18"/>
  <c r="E19"/>
  <c r="E20"/>
  <c r="E21"/>
  <c r="E22"/>
  <c r="E23"/>
  <c r="E24"/>
  <c r="E25"/>
  <c r="G8"/>
  <c r="K7"/>
  <c r="H8" i="1"/>
  <c r="L7"/>
  <c r="F7"/>
  <c r="I6"/>
  <c r="F8"/>
  <c r="F9"/>
  <c r="F10"/>
  <c r="F11"/>
  <c r="F12"/>
  <c r="F13"/>
  <c r="G9" i="3"/>
  <c r="K8"/>
  <c r="H9" i="1"/>
  <c r="L8"/>
  <c r="F14"/>
  <c r="F15"/>
  <c r="F16"/>
  <c r="F17"/>
  <c r="F18"/>
  <c r="F19"/>
  <c r="F20"/>
  <c r="F21"/>
  <c r="F22"/>
  <c r="F23"/>
  <c r="F24"/>
  <c r="G10" i="3"/>
  <c r="K9"/>
  <c r="H10" i="1"/>
  <c r="L9"/>
  <c r="G11" i="3"/>
  <c r="K10"/>
  <c r="H11" i="1"/>
  <c r="L10"/>
  <c r="G12" i="3"/>
  <c r="K11"/>
  <c r="H12" i="1"/>
  <c r="L11"/>
  <c r="G13" i="3"/>
  <c r="K12"/>
  <c r="H13" i="1"/>
  <c r="L12"/>
  <c r="G14" i="3"/>
  <c r="K13"/>
  <c r="H14" i="1"/>
  <c r="L13"/>
  <c r="G15" i="3"/>
  <c r="K14"/>
  <c r="H15" i="1"/>
  <c r="L14"/>
  <c r="G16" i="3"/>
  <c r="K15"/>
  <c r="H16" i="1"/>
  <c r="L15"/>
  <c r="G17" i="3"/>
  <c r="K16"/>
  <c r="H17" i="1"/>
  <c r="L16"/>
  <c r="G18" i="3"/>
  <c r="K17"/>
  <c r="H18" i="1"/>
  <c r="L17"/>
  <c r="G19" i="3"/>
  <c r="K18"/>
  <c r="H19" i="1"/>
  <c r="L18"/>
  <c r="G20" i="3"/>
  <c r="K19"/>
  <c r="H20" i="1"/>
  <c r="L19"/>
  <c r="G21" i="3"/>
  <c r="K20"/>
  <c r="H21" i="1"/>
  <c r="L20"/>
  <c r="G22" i="3"/>
  <c r="K21"/>
  <c r="H22" i="1"/>
  <c r="L21"/>
  <c r="G23" i="3"/>
  <c r="K22"/>
  <c r="H23" i="1"/>
  <c r="L22"/>
  <c r="G24" i="3"/>
  <c r="K23"/>
  <c r="H24" i="1"/>
  <c r="L24"/>
  <c r="L23"/>
  <c r="G25" i="3"/>
  <c r="K25"/>
  <c r="K24"/>
</calcChain>
</file>

<file path=xl/sharedStrings.xml><?xml version="1.0" encoding="utf-8"?>
<sst xmlns="http://schemas.openxmlformats.org/spreadsheetml/2006/main" count="31" uniqueCount="16">
  <si>
    <t xml:space="preserve">Роки </t>
  </si>
  <si>
    <t>Інвестиційні витрати I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</si>
  <si>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</si>
  <si>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</si>
  <si>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</si>
  <si>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</si>
  <si>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</si>
  <si>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>Дисконт. Період окупності DPP</t>
  </si>
  <si>
    <t xml:space="preserve">Внутрішня норма доходності IRR  </t>
  </si>
  <si>
    <t xml:space="preserve">Індекс прибутковості PI </t>
  </si>
  <si>
    <t>рік</t>
  </si>
  <si>
    <t>Оцінка економічної ефективності інвестиційної програми</t>
  </si>
  <si>
    <t>Директор</t>
  </si>
  <si>
    <t>І.М.Корчук</t>
  </si>
  <si>
    <t>Головний економіст</t>
  </si>
  <si>
    <t>О.О.Шевчук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</si>
</sst>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Fill="1" applyBorder="1"/>
    <xf numFmtId="9" fontId="0" fillId="2" borderId="1" xfId="0" applyNumberFormat="1" applyFon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5" fontId="0" fillId="0" borderId="1" xfId="0" applyNumberFormat="1" applyBorder="1"/>
    <xf numFmtId="2" fontId="0" fillId="2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/>
    <xf numFmtId="2" fontId="0" fillId="0" borderId="1" xfId="0" applyNumberFormat="1" applyFill="1" applyBorder="1"/>
    <xf numFmtId="165" fontId="0" fillId="0" borderId="1" xfId="0" applyNumberFormat="1" applyFill="1" applyBorder="1"/>
    <xf numFmtId="9" fontId="0" fillId="0" borderId="1" xfId="0" applyNumberFormat="1" applyFont="1" applyFill="1" applyBorder="1"/>
    <xf numFmtId="165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2" fontId="0" fillId="3" borderId="1" xfId="0" applyNumberFormat="1" applyFill="1" applyBorder="1"/>
    <xf numFmtId="9" fontId="0" fillId="3" borderId="1" xfId="0" applyNumberFormat="1" applyFont="1" applyFill="1" applyBorder="1"/>
    <xf numFmtId="165" fontId="0" fillId="3" borderId="1" xfId="0" applyNumberFormat="1" applyFill="1" applyBorder="1"/>
    <xf numFmtId="9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9"/>
  <sheetViews>
    <sheetView workbookViewId="0">
      <selection activeCell="I6" sqref="I6"/>
    </sheetView>
  </sheetViews>
  <sheetFormatPr defaultRowHeight="15"/>
  <cols>
    <col min="3" max="3" width="17.28515625" customWidth="1"/>
    <col min="4" max="4" width="12.140625" bestFit="1" customWidth="1"/>
    <col min="5" max="5" width="14.85546875" customWidth="1"/>
    <col min="6" max="6" width="20.7109375" customWidth="1"/>
    <col min="7" max="7" width="12.140625" customWidth="1"/>
    <col min="8" max="8" width="18.85546875" customWidth="1"/>
    <col min="9" max="9" width="16.85546875" customWidth="1"/>
    <col min="11" max="11" width="12.85546875" customWidth="1"/>
    <col min="12" max="12" width="14.140625" bestFit="1" customWidth="1"/>
  </cols>
  <sheetData>
    <row r="1" spans="2:12">
      <c r="B1" s="25" t="s">
        <v>11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3" spans="2:12" s="1" customFormat="1" ht="60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/>
      <c r="K3" s="2" t="s">
        <v>8</v>
      </c>
      <c r="L3" s="2" t="s">
        <v>9</v>
      </c>
    </row>
    <row r="4" spans="2:12">
      <c r="B4" s="13">
        <v>0</v>
      </c>
      <c r="C4" s="13">
        <v>2527.1</v>
      </c>
      <c r="D4" s="13">
        <v>1719.61</v>
      </c>
      <c r="E4" s="14">
        <f>(1/((1+0.065)))</f>
        <v>0.93896713615023475</v>
      </c>
      <c r="F4" s="14">
        <f>$C$4*E4</f>
        <v>2372.8638497652582</v>
      </c>
      <c r="G4" s="14"/>
      <c r="H4" s="14"/>
      <c r="I4" s="13"/>
      <c r="J4" s="13">
        <v>-2526.9699999999998</v>
      </c>
      <c r="K4" s="7"/>
      <c r="L4" s="13"/>
    </row>
    <row r="5" spans="2:12">
      <c r="B5" s="13">
        <v>1</v>
      </c>
      <c r="C5" s="13"/>
      <c r="D5" s="13"/>
      <c r="E5" s="14">
        <f>(1/((1+0.065)^B5))</f>
        <v>0.93896713615023475</v>
      </c>
      <c r="F5" s="14">
        <f>G5-F4</f>
        <v>-758.20657276995325</v>
      </c>
      <c r="G5" s="14">
        <f>$D$4*E5</f>
        <v>1614.657276995305</v>
      </c>
      <c r="H5" s="14">
        <v>969.84037560000002</v>
      </c>
      <c r="I5" s="15"/>
      <c r="J5" s="13">
        <v>1719.61</v>
      </c>
      <c r="K5" s="7">
        <v>-0.32</v>
      </c>
      <c r="L5" s="16">
        <f>H5/$F$4</f>
        <v>0.4087214593858573</v>
      </c>
    </row>
    <row r="6" spans="2:12">
      <c r="B6" s="4">
        <v>2</v>
      </c>
      <c r="C6" s="4"/>
      <c r="D6" s="4"/>
      <c r="E6" s="10">
        <f>(1/((1+0.065)^B6))</f>
        <v>0.88165928277017358</v>
      </c>
      <c r="F6" s="10">
        <f>G6+F5</f>
        <v>757.90354647446475</v>
      </c>
      <c r="G6" s="10">
        <f>$D$4*E6</f>
        <v>1516.110119244418</v>
      </c>
      <c r="H6" s="10">
        <f>H5+G6</f>
        <v>2485.9504948444182</v>
      </c>
      <c r="I6" s="12">
        <f>1-(F6/G6)+2</f>
        <v>2.5000999354504803</v>
      </c>
      <c r="J6" s="4">
        <v>1719.61</v>
      </c>
      <c r="K6" s="8">
        <v>0.23</v>
      </c>
      <c r="L6" s="18">
        <f t="shared" ref="L6:L24" si="0">H6/$F$4</f>
        <v>1.0476582948871456</v>
      </c>
    </row>
    <row r="7" spans="2:12">
      <c r="B7" s="13">
        <v>3</v>
      </c>
      <c r="C7" s="13"/>
      <c r="D7" s="13"/>
      <c r="E7" s="14">
        <f t="shared" ref="E7:E24" si="1">(1/((1+0.065)^B7))</f>
        <v>0.82784909180297994</v>
      </c>
      <c r="F7" s="14">
        <f>G7+F6</f>
        <v>2181.481123229787</v>
      </c>
      <c r="G7" s="14">
        <f t="shared" ref="G7:G24" si="2">$D$4*E7</f>
        <v>1423.5775767553223</v>
      </c>
      <c r="H7" s="14">
        <f>H6+G7</f>
        <v>3909.5280715997405</v>
      </c>
      <c r="I7" s="15"/>
      <c r="J7" s="13">
        <v>1719.61</v>
      </c>
      <c r="K7" s="17">
        <v>0.46</v>
      </c>
      <c r="L7" s="16">
        <f t="shared" si="0"/>
        <v>1.6475989854986837</v>
      </c>
    </row>
    <row r="8" spans="2:12">
      <c r="B8" s="13">
        <v>4</v>
      </c>
      <c r="C8" s="13"/>
      <c r="D8" s="13"/>
      <c r="E8" s="14">
        <f t="shared" si="1"/>
        <v>0.77732309089481699</v>
      </c>
      <c r="F8" s="14">
        <f>G8+F7</f>
        <v>3518.1736835634233</v>
      </c>
      <c r="G8" s="14">
        <f t="shared" si="2"/>
        <v>1336.6925603336363</v>
      </c>
      <c r="H8" s="14">
        <f t="shared" ref="H8:H22" si="3">H7+G8</f>
        <v>5246.2206319333764</v>
      </c>
      <c r="I8" s="15"/>
      <c r="J8" s="13">
        <v>1719.61</v>
      </c>
      <c r="K8" s="7">
        <v>0.56999999999999995</v>
      </c>
      <c r="L8" s="16">
        <f t="shared" si="0"/>
        <v>2.2109235776221938</v>
      </c>
    </row>
    <row r="9" spans="2:12">
      <c r="B9" s="13">
        <v>5</v>
      </c>
      <c r="C9" s="13"/>
      <c r="D9" s="13"/>
      <c r="E9" s="14">
        <f t="shared" si="1"/>
        <v>0.72988083652095492</v>
      </c>
      <c r="F9" s="14">
        <f t="shared" ref="F9:F21" si="4">G9+F8</f>
        <v>4773.2840688532224</v>
      </c>
      <c r="G9" s="14">
        <f t="shared" si="2"/>
        <v>1255.1103852897993</v>
      </c>
      <c r="H9" s="14">
        <f t="shared" si="3"/>
        <v>6501.3310172231759</v>
      </c>
      <c r="I9" s="15"/>
      <c r="J9" s="13">
        <v>1719.61</v>
      </c>
      <c r="K9" s="7">
        <v>0.62</v>
      </c>
      <c r="L9" s="16">
        <f t="shared" si="0"/>
        <v>2.7398668566114051</v>
      </c>
    </row>
    <row r="10" spans="2:12">
      <c r="B10" s="13">
        <v>6</v>
      </c>
      <c r="C10" s="13"/>
      <c r="D10" s="13"/>
      <c r="E10" s="14">
        <f t="shared" si="1"/>
        <v>0.68533411879901873</v>
      </c>
      <c r="F10" s="14">
        <f t="shared" si="4"/>
        <v>5951.7914728812029</v>
      </c>
      <c r="G10" s="14">
        <f t="shared" si="2"/>
        <v>1178.5074040279806</v>
      </c>
      <c r="H10" s="14">
        <f t="shared" si="3"/>
        <v>7679.8384212511564</v>
      </c>
      <c r="I10" s="13"/>
      <c r="J10" s="13">
        <v>1719.61</v>
      </c>
      <c r="K10" s="7">
        <v>0.65</v>
      </c>
      <c r="L10" s="16">
        <f t="shared" si="0"/>
        <v>3.2365272124698197</v>
      </c>
    </row>
    <row r="11" spans="2:12">
      <c r="B11" s="13">
        <v>7</v>
      </c>
      <c r="C11" s="13"/>
      <c r="D11" s="13"/>
      <c r="E11" s="14">
        <f>(1/((1+0.065)^B11))</f>
        <v>0.64350621483475945</v>
      </c>
      <c r="F11" s="14">
        <f t="shared" si="4"/>
        <v>7058.3711949732033</v>
      </c>
      <c r="G11" s="14">
        <f t="shared" si="2"/>
        <v>1106.5797220920006</v>
      </c>
      <c r="H11" s="14">
        <f t="shared" si="3"/>
        <v>8786.4181433431568</v>
      </c>
      <c r="I11" s="13"/>
      <c r="J11" s="13">
        <v>1719.61</v>
      </c>
      <c r="K11" s="7">
        <v>0.66</v>
      </c>
      <c r="L11" s="16">
        <f t="shared" si="0"/>
        <v>3.7028749644495518</v>
      </c>
    </row>
    <row r="12" spans="2:12">
      <c r="B12" s="13">
        <v>8</v>
      </c>
      <c r="C12" s="13"/>
      <c r="D12" s="13"/>
      <c r="E12" s="14">
        <f t="shared" si="1"/>
        <v>0.60423118763827188</v>
      </c>
      <c r="F12" s="14">
        <f>G12+F11</f>
        <v>8097.4131875478524</v>
      </c>
      <c r="G12" s="14">
        <f t="shared" si="2"/>
        <v>1039.0419925746487</v>
      </c>
      <c r="H12" s="14">
        <f t="shared" si="3"/>
        <v>9825.460135917805</v>
      </c>
      <c r="I12" s="13"/>
      <c r="J12" s="13">
        <v>1719.61</v>
      </c>
      <c r="K12" s="7">
        <v>0.67</v>
      </c>
      <c r="L12" s="16">
        <f t="shared" si="0"/>
        <v>4.1407601775760607</v>
      </c>
    </row>
    <row r="13" spans="2:12">
      <c r="B13" s="3">
        <v>9</v>
      </c>
      <c r="C13" s="3"/>
      <c r="D13" s="3"/>
      <c r="E13" s="9">
        <f t="shared" si="1"/>
        <v>0.56735322782936326</v>
      </c>
      <c r="F13" s="9">
        <f t="shared" si="4"/>
        <v>9073.0394716555038</v>
      </c>
      <c r="G13" s="9">
        <f t="shared" si="2"/>
        <v>975.62628410765126</v>
      </c>
      <c r="H13" s="9">
        <f t="shared" si="3"/>
        <v>10801.086420025456</v>
      </c>
      <c r="I13" s="3"/>
      <c r="J13" s="3">
        <v>1719.61</v>
      </c>
      <c r="K13" s="6">
        <v>0.67</v>
      </c>
      <c r="L13" s="11">
        <f t="shared" si="0"/>
        <v>4.5519200021079937</v>
      </c>
    </row>
    <row r="14" spans="2:12">
      <c r="B14" s="3">
        <v>10</v>
      </c>
      <c r="C14" s="3"/>
      <c r="D14" s="3"/>
      <c r="E14" s="9">
        <f t="shared" si="1"/>
        <v>0.53272603552052888</v>
      </c>
      <c r="F14" s="9">
        <f>G14+F13</f>
        <v>9989.1204895969604</v>
      </c>
      <c r="G14" s="9">
        <f t="shared" si="2"/>
        <v>916.08101794145659</v>
      </c>
      <c r="H14" s="9">
        <f t="shared" si="3"/>
        <v>11717.167437966913</v>
      </c>
      <c r="I14" s="3"/>
      <c r="J14" s="3">
        <v>1719.61</v>
      </c>
      <c r="K14" s="6">
        <v>0.68</v>
      </c>
      <c r="L14" s="11">
        <f t="shared" si="0"/>
        <v>4.9379855650487761</v>
      </c>
    </row>
    <row r="15" spans="2:12">
      <c r="B15" s="3">
        <v>11</v>
      </c>
      <c r="C15" s="3"/>
      <c r="D15" s="3"/>
      <c r="E15" s="9">
        <f t="shared" si="1"/>
        <v>0.50021223992537933</v>
      </c>
      <c r="F15" s="9">
        <f t="shared" si="4"/>
        <v>10849.290459495041</v>
      </c>
      <c r="G15" s="9">
        <f t="shared" si="2"/>
        <v>860.16996989808149</v>
      </c>
      <c r="H15" s="9">
        <f t="shared" si="3"/>
        <v>12577.337407864994</v>
      </c>
      <c r="I15" s="3"/>
      <c r="J15" s="3">
        <v>1719.61</v>
      </c>
      <c r="K15" s="6">
        <v>0.68</v>
      </c>
      <c r="L15" s="11">
        <f t="shared" si="0"/>
        <v>5.3004884410495103</v>
      </c>
    </row>
    <row r="16" spans="2:12">
      <c r="B16" s="3">
        <v>12</v>
      </c>
      <c r="C16" s="3"/>
      <c r="D16" s="3"/>
      <c r="E16" s="9">
        <f t="shared" si="1"/>
        <v>0.4696828543900276</v>
      </c>
      <c r="F16" s="9">
        <f t="shared" si="4"/>
        <v>11656.961792732676</v>
      </c>
      <c r="G16" s="9">
        <f t="shared" si="2"/>
        <v>807.67133323763528</v>
      </c>
      <c r="H16" s="9">
        <f t="shared" si="3"/>
        <v>13385.008741102629</v>
      </c>
      <c r="I16" s="3"/>
      <c r="J16" s="3">
        <v>1719.61</v>
      </c>
      <c r="K16" s="6">
        <v>0.68</v>
      </c>
      <c r="L16" s="11">
        <f t="shared" si="0"/>
        <v>5.640866728374144</v>
      </c>
    </row>
    <row r="17" spans="2:12">
      <c r="B17" s="3">
        <v>13</v>
      </c>
      <c r="C17" s="3"/>
      <c r="D17" s="3"/>
      <c r="E17" s="9">
        <f t="shared" si="1"/>
        <v>0.44101676468547191</v>
      </c>
      <c r="F17" s="9">
        <f t="shared" si="4"/>
        <v>12415.33863145346</v>
      </c>
      <c r="G17" s="9">
        <f t="shared" si="2"/>
        <v>758.37683872078435</v>
      </c>
      <c r="H17" s="9">
        <f t="shared" si="3"/>
        <v>14143.385579823413</v>
      </c>
      <c r="I17" s="3"/>
      <c r="J17" s="3">
        <v>1719.61</v>
      </c>
      <c r="K17" s="6">
        <v>0.68</v>
      </c>
      <c r="L17" s="11">
        <f t="shared" si="0"/>
        <v>5.9604707540310766</v>
      </c>
    </row>
    <row r="18" spans="2:12">
      <c r="B18" s="3">
        <v>14</v>
      </c>
      <c r="C18" s="3"/>
      <c r="D18" s="3"/>
      <c r="E18" s="9">
        <f t="shared" si="1"/>
        <v>0.41410024853095956</v>
      </c>
      <c r="F18" s="9">
        <f t="shared" si="4"/>
        <v>13127.429559829783</v>
      </c>
      <c r="G18" s="9">
        <f t="shared" si="2"/>
        <v>712.09092837632329</v>
      </c>
      <c r="H18" s="9">
        <f t="shared" si="3"/>
        <v>14855.476508199736</v>
      </c>
      <c r="I18" s="3"/>
      <c r="J18" s="3">
        <v>1719.61</v>
      </c>
      <c r="K18" s="6">
        <v>0.68</v>
      </c>
      <c r="L18" s="11">
        <f t="shared" si="0"/>
        <v>6.2605684307042528</v>
      </c>
    </row>
    <row r="19" spans="2:12">
      <c r="B19" s="3">
        <v>15</v>
      </c>
      <c r="C19" s="3"/>
      <c r="D19" s="3"/>
      <c r="E19" s="9">
        <f t="shared" si="1"/>
        <v>0.38882652444221566</v>
      </c>
      <c r="F19" s="9">
        <f t="shared" si="4"/>
        <v>13796.059539525861</v>
      </c>
      <c r="G19" s="9">
        <f t="shared" si="2"/>
        <v>668.62997969607841</v>
      </c>
      <c r="H19" s="9">
        <f t="shared" si="3"/>
        <v>15524.106487895813</v>
      </c>
      <c r="I19" s="3"/>
      <c r="J19" s="3">
        <v>1719.61</v>
      </c>
      <c r="K19" s="6">
        <v>0.68</v>
      </c>
      <c r="L19" s="11">
        <f t="shared" si="0"/>
        <v>6.5423502867354042</v>
      </c>
    </row>
    <row r="20" spans="2:12">
      <c r="B20" s="3">
        <v>16</v>
      </c>
      <c r="C20" s="3"/>
      <c r="D20" s="3"/>
      <c r="E20" s="9">
        <f t="shared" si="1"/>
        <v>0.36509532811475648</v>
      </c>
      <c r="F20" s="9">
        <f t="shared" si="4"/>
        <v>14423.881116705277</v>
      </c>
      <c r="G20" s="9">
        <f t="shared" si="2"/>
        <v>627.82157717941641</v>
      </c>
      <c r="H20" s="9">
        <f t="shared" si="3"/>
        <v>16151.92806507523</v>
      </c>
      <c r="I20" s="3"/>
      <c r="J20" s="3">
        <v>1719.61</v>
      </c>
      <c r="K20" s="6">
        <v>0.68</v>
      </c>
      <c r="L20" s="11">
        <f t="shared" si="0"/>
        <v>6.8069341891120727</v>
      </c>
    </row>
    <row r="21" spans="2:12">
      <c r="B21" s="3">
        <v>17</v>
      </c>
      <c r="C21" s="3"/>
      <c r="D21" s="3"/>
      <c r="E21" s="9">
        <f t="shared" si="1"/>
        <v>0.34281251466174323</v>
      </c>
      <c r="F21" s="9">
        <f t="shared" si="4"/>
        <v>15013.384945042757</v>
      </c>
      <c r="G21" s="9">
        <f t="shared" si="2"/>
        <v>589.50382833748029</v>
      </c>
      <c r="H21" s="9">
        <f t="shared" si="3"/>
        <v>16741.431893412711</v>
      </c>
      <c r="I21" s="3"/>
      <c r="J21" s="3">
        <v>1719.61</v>
      </c>
      <c r="K21" s="6">
        <v>0.68</v>
      </c>
      <c r="L21" s="11">
        <f t="shared" si="0"/>
        <v>7.0553697781981475</v>
      </c>
    </row>
    <row r="22" spans="2:12">
      <c r="B22" s="3">
        <v>18</v>
      </c>
      <c r="C22" s="3"/>
      <c r="D22" s="3"/>
      <c r="E22" s="9">
        <f t="shared" si="1"/>
        <v>0.32188968512839738</v>
      </c>
      <c r="F22" s="9">
        <f>G22+F21</f>
        <v>15566.909666486401</v>
      </c>
      <c r="G22" s="9">
        <f t="shared" si="2"/>
        <v>553.52472144364344</v>
      </c>
      <c r="H22" s="9">
        <f t="shared" si="3"/>
        <v>17294.956614856354</v>
      </c>
      <c r="I22" s="3"/>
      <c r="J22" s="3">
        <v>1719.61</v>
      </c>
      <c r="K22" s="6">
        <v>0.68</v>
      </c>
      <c r="L22" s="11">
        <f t="shared" si="0"/>
        <v>7.2886426318000934</v>
      </c>
    </row>
    <row r="23" spans="2:12">
      <c r="B23" s="3">
        <v>19</v>
      </c>
      <c r="C23" s="3"/>
      <c r="D23" s="3"/>
      <c r="E23" s="9">
        <f t="shared" si="1"/>
        <v>0.30224383580131214</v>
      </c>
      <c r="F23" s="9">
        <f>G23+F22</f>
        <v>16086.651188968695</v>
      </c>
      <c r="G23" s="9">
        <f t="shared" si="2"/>
        <v>519.74152248229439</v>
      </c>
      <c r="H23" s="9">
        <f>H22+G23</f>
        <v>17814.698137338648</v>
      </c>
      <c r="I23" s="3"/>
      <c r="J23" s="3">
        <v>1719.61</v>
      </c>
      <c r="K23" s="6">
        <v>0.68</v>
      </c>
      <c r="L23" s="11">
        <f t="shared" si="0"/>
        <v>7.5076781750883068</v>
      </c>
    </row>
    <row r="24" spans="2:12">
      <c r="B24" s="3">
        <v>20</v>
      </c>
      <c r="C24" s="3"/>
      <c r="D24" s="3"/>
      <c r="E24" s="9">
        <f t="shared" si="1"/>
        <v>0.28379702892141989</v>
      </c>
      <c r="F24" s="9">
        <f>G24+F23</f>
        <v>16574.671397872258</v>
      </c>
      <c r="G24" s="9">
        <f t="shared" si="2"/>
        <v>488.02020890356283</v>
      </c>
      <c r="H24" s="9">
        <f>H23+G24</f>
        <v>18302.718346242211</v>
      </c>
      <c r="I24" s="3"/>
      <c r="J24" s="3">
        <v>1719.61</v>
      </c>
      <c r="K24" s="6">
        <v>0.68</v>
      </c>
      <c r="L24" s="11">
        <f t="shared" si="0"/>
        <v>7.713345351884751</v>
      </c>
    </row>
    <row r="26" spans="2:12" ht="14.25" customHeight="1">
      <c r="E26" t="s">
        <v>12</v>
      </c>
      <c r="H26" t="s">
        <v>13</v>
      </c>
    </row>
    <row r="27" spans="2:12" hidden="1">
      <c r="C27" s="3" t="e">
        <f>(#REF!/((1+B27)^#REF!))-(#REF!/((1+B27)^#REF!))</f>
        <v>#REF!</v>
      </c>
    </row>
    <row r="29" spans="2:12">
      <c r="E29" t="s">
        <v>14</v>
      </c>
      <c r="H29" t="s">
        <v>15</v>
      </c>
    </row>
  </sheetData>
  <mergeCells count="1">
    <mergeCell ref="B1:L1"/>
  </mergeCells>
  <phoneticPr fontId="0" type="noConversion"/>
  <pageMargins left="0" right="0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B4" sqref="B4"/>
    </sheetView>
  </sheetViews>
  <sheetFormatPr defaultRowHeight="15"/>
  <sheetData>
    <row r="1" spans="1:3">
      <c r="C1" t="s">
        <v>10</v>
      </c>
    </row>
    <row r="2" spans="1:3">
      <c r="A2">
        <v>-15462.62</v>
      </c>
    </row>
    <row r="3" spans="1:3">
      <c r="A3" s="13">
        <v>3847.33</v>
      </c>
      <c r="B3" s="5" t="e">
        <f>IRR(A2:A3)</f>
        <v>#NUM!</v>
      </c>
      <c r="C3">
        <v>1</v>
      </c>
    </row>
    <row r="4" spans="1:3">
      <c r="A4" s="13">
        <v>3847.33</v>
      </c>
      <c r="B4" s="5">
        <f>IRR(A2:A4)</f>
        <v>-0.36149908843282524</v>
      </c>
      <c r="C4">
        <v>2</v>
      </c>
    </row>
    <row r="5" spans="1:3">
      <c r="A5" s="13">
        <v>3847.33</v>
      </c>
      <c r="B5" s="5">
        <f>IRR(A2:A5)</f>
        <v>-0.13309244536085818</v>
      </c>
      <c r="C5">
        <v>3</v>
      </c>
    </row>
    <row r="6" spans="1:3">
      <c r="A6" s="13">
        <v>3847.33</v>
      </c>
      <c r="B6" s="5">
        <f>IRR(A2:A6)</f>
        <v>-1.8979886593996317E-3</v>
      </c>
      <c r="C6">
        <v>4</v>
      </c>
    </row>
    <row r="7" spans="1:3">
      <c r="A7" s="13">
        <v>3847.33</v>
      </c>
      <c r="B7" s="5">
        <f>IRR(A2:A7)</f>
        <v>7.7509876683549278E-2</v>
      </c>
      <c r="C7">
        <v>5</v>
      </c>
    </row>
    <row r="8" spans="1:3">
      <c r="A8" s="13">
        <v>3847.33</v>
      </c>
      <c r="B8" s="5">
        <f>IRR(A2:A8)</f>
        <v>0.12807674498007182</v>
      </c>
      <c r="C8">
        <v>6</v>
      </c>
    </row>
    <row r="9" spans="1:3">
      <c r="A9" s="13">
        <v>3847.33</v>
      </c>
      <c r="B9" s="5">
        <f>IRR(A2:A9)</f>
        <v>0.1616467350842217</v>
      </c>
      <c r="C9">
        <v>7</v>
      </c>
    </row>
    <row r="10" spans="1:3">
      <c r="A10" s="13">
        <v>3847.33</v>
      </c>
      <c r="B10" s="5">
        <f>IRR(A2:A10)</f>
        <v>0.18468687909681675</v>
      </c>
      <c r="C10">
        <v>8</v>
      </c>
    </row>
    <row r="11" spans="1:3">
      <c r="A11" s="13">
        <v>3847.33</v>
      </c>
      <c r="B11" s="5">
        <f>IRR(A2:A11)</f>
        <v>0.20092678875628966</v>
      </c>
      <c r="C11">
        <v>9</v>
      </c>
    </row>
    <row r="12" spans="1:3">
      <c r="A12" s="13">
        <v>3847.33</v>
      </c>
      <c r="B12" s="5">
        <f>IRR(A2:A12)</f>
        <v>0.21262215030757695</v>
      </c>
      <c r="C12">
        <v>10</v>
      </c>
    </row>
    <row r="13" spans="1:3">
      <c r="A13" s="13">
        <v>3847.33</v>
      </c>
      <c r="B13" s="5">
        <f>IRR(A2:A13)</f>
        <v>0.22119336473278975</v>
      </c>
      <c r="C13">
        <v>11</v>
      </c>
    </row>
    <row r="14" spans="1:3">
      <c r="A14" s="13">
        <v>3847.33</v>
      </c>
      <c r="B14" s="5">
        <f>IRR(A2:A14)</f>
        <v>0.22756587540283729</v>
      </c>
      <c r="C14">
        <v>12</v>
      </c>
    </row>
    <row r="15" spans="1:3">
      <c r="A15" s="13">
        <v>3847.33</v>
      </c>
      <c r="B15" s="5">
        <f>IRR(A2:A15)</f>
        <v>0.23236032927418973</v>
      </c>
      <c r="C15">
        <v>13</v>
      </c>
    </row>
    <row r="16" spans="1:3">
      <c r="A16" s="13">
        <v>3847.33</v>
      </c>
      <c r="B16" s="5">
        <f>IRR(A2:A16)</f>
        <v>0.23600334460947986</v>
      </c>
      <c r="C16">
        <v>14</v>
      </c>
    </row>
    <row r="17" spans="1:3">
      <c r="A17" s="13">
        <v>3847.33</v>
      </c>
      <c r="B17" s="5">
        <f>IRR(A2:A17)</f>
        <v>0.23879442206208987</v>
      </c>
      <c r="C17">
        <v>15</v>
      </c>
    </row>
    <row r="18" spans="1:3">
      <c r="A18" s="13">
        <v>3847.33</v>
      </c>
      <c r="B18" s="5">
        <f>IRR(A2:A18)</f>
        <v>0.24094767179976623</v>
      </c>
      <c r="C18">
        <v>16</v>
      </c>
    </row>
    <row r="19" spans="1:3">
      <c r="A19" s="13">
        <v>3847.33</v>
      </c>
      <c r="B19" s="5">
        <f>IRR(A2:A19)</f>
        <v>0.24261857508624557</v>
      </c>
      <c r="C19">
        <v>17</v>
      </c>
    </row>
    <row r="20" spans="1:3">
      <c r="A20" s="13">
        <v>3847.33</v>
      </c>
      <c r="B20" s="5">
        <f>IRR(A2:A20)</f>
        <v>0.24392157844084292</v>
      </c>
      <c r="C20">
        <v>18</v>
      </c>
    </row>
    <row r="21" spans="1:3">
      <c r="A21" s="13">
        <v>3847.33</v>
      </c>
      <c r="B21" s="5">
        <f>IRR(A2:A21)</f>
        <v>0.24494191828163664</v>
      </c>
      <c r="C21">
        <v>19</v>
      </c>
    </row>
    <row r="22" spans="1:3">
      <c r="A22" s="13">
        <v>3847.33</v>
      </c>
      <c r="B22" s="5">
        <f>IRR(A2:A22)</f>
        <v>0.24574372570856451</v>
      </c>
      <c r="C22">
        <v>20</v>
      </c>
    </row>
    <row r="23" spans="1:3">
      <c r="B23" s="5"/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C6" sqref="C6"/>
    </sheetView>
  </sheetViews>
  <sheetFormatPr defaultRowHeight="15"/>
  <cols>
    <col min="1" max="1" width="6.7109375" customWidth="1"/>
    <col min="2" max="2" width="15.140625" customWidth="1"/>
    <col min="3" max="3" width="12.140625" bestFit="1" customWidth="1"/>
    <col min="4" max="4" width="14.85546875" customWidth="1"/>
    <col min="5" max="5" width="18" customWidth="1"/>
    <col min="6" max="6" width="12.140625" customWidth="1"/>
    <col min="7" max="7" width="18.85546875" customWidth="1"/>
    <col min="8" max="8" width="16.85546875" customWidth="1"/>
    <col min="10" max="10" width="12.85546875" customWidth="1"/>
    <col min="11" max="11" width="14.140625" bestFit="1" customWidth="1"/>
  </cols>
  <sheetData>
    <row r="1" spans="1:11" ht="23.25" customHeight="1"/>
    <row r="2" spans="1:1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4" spans="1:11" s="1" customFormat="1" ht="60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/>
      <c r="J4" s="2" t="s">
        <v>8</v>
      </c>
      <c r="K4" s="2" t="s">
        <v>9</v>
      </c>
    </row>
    <row r="5" spans="1:11">
      <c r="A5" s="13">
        <v>0</v>
      </c>
      <c r="B5" s="13">
        <v>14238.15</v>
      </c>
      <c r="C5" s="13">
        <v>3456.85</v>
      </c>
      <c r="D5" s="14">
        <f>(1/((1+0.065)))</f>
        <v>0.93896713615023475</v>
      </c>
      <c r="E5" s="14">
        <f>$B$5*D5</f>
        <v>13369.154929577464</v>
      </c>
      <c r="F5" s="14"/>
      <c r="G5" s="14"/>
      <c r="H5" s="13"/>
      <c r="I5" s="13">
        <v>-15462.62</v>
      </c>
      <c r="J5" s="7"/>
      <c r="K5" s="13"/>
    </row>
    <row r="6" spans="1:11">
      <c r="A6" s="13">
        <v>1</v>
      </c>
      <c r="B6" s="13"/>
      <c r="C6" s="13"/>
      <c r="D6" s="14">
        <f>(1/((1+0.065)^A6))</f>
        <v>0.93896713615023475</v>
      </c>
      <c r="E6" s="14">
        <f>F6-E5</f>
        <v>-10123.286384976525</v>
      </c>
      <c r="F6" s="14">
        <f>$C$5*D6</f>
        <v>3245.868544600939</v>
      </c>
      <c r="G6" s="14">
        <v>969.84037560000002</v>
      </c>
      <c r="H6" s="15"/>
      <c r="I6" s="13">
        <v>3847.33</v>
      </c>
      <c r="J6" s="7">
        <v>-0.42</v>
      </c>
      <c r="K6" s="16">
        <f>G6/$E$5</f>
        <v>7.2543132360173207E-2</v>
      </c>
    </row>
    <row r="7" spans="1:11">
      <c r="A7" s="19">
        <v>2</v>
      </c>
      <c r="B7" s="19"/>
      <c r="C7" s="19"/>
      <c r="D7" s="20">
        <f>(1/((1+0.065)^A7))</f>
        <v>0.88165928277017358</v>
      </c>
      <c r="E7" s="20">
        <f>F7+E6</f>
        <v>-7075.5224933324507</v>
      </c>
      <c r="F7" s="20">
        <f>$C$5*D7</f>
        <v>3047.7638916440746</v>
      </c>
      <c r="G7" s="20">
        <f>G6+F7</f>
        <v>4017.6042672440744</v>
      </c>
      <c r="H7" s="21"/>
      <c r="I7" s="19">
        <v>3847.33</v>
      </c>
      <c r="J7" s="22">
        <v>-0.36</v>
      </c>
      <c r="K7" s="23">
        <f t="shared" ref="K7:K25" si="0">G7/$E$5</f>
        <v>0.30051295601008132</v>
      </c>
    </row>
    <row r="8" spans="1:11">
      <c r="A8" s="13">
        <v>3</v>
      </c>
      <c r="B8" s="13"/>
      <c r="C8" s="13"/>
      <c r="D8" s="14">
        <f t="shared" ref="D8:D25" si="1">(1/((1+0.065)^A8))</f>
        <v>0.82784909180297994</v>
      </c>
      <c r="E8" s="14">
        <f>F8+E7</f>
        <v>-4213.7723603333197</v>
      </c>
      <c r="F8" s="14">
        <f t="shared" ref="F8:F25" si="2">$C$5*D8</f>
        <v>2861.750132999131</v>
      </c>
      <c r="G8" s="14">
        <f>G7+F8</f>
        <v>6879.3544002432054</v>
      </c>
      <c r="H8" s="21"/>
      <c r="I8" s="13">
        <v>3847.33</v>
      </c>
      <c r="J8" s="17">
        <v>-0.13</v>
      </c>
      <c r="K8" s="16">
        <f t="shared" si="0"/>
        <v>0.51456912845130964</v>
      </c>
    </row>
    <row r="9" spans="1:11">
      <c r="A9" s="13">
        <v>4</v>
      </c>
      <c r="B9" s="13"/>
      <c r="C9" s="13"/>
      <c r="D9" s="14">
        <f t="shared" si="1"/>
        <v>0.77732309089481699</v>
      </c>
      <c r="E9" s="14">
        <f>F9+E8</f>
        <v>-1526.6830335735717</v>
      </c>
      <c r="F9" s="14">
        <f t="shared" si="2"/>
        <v>2687.089326759748</v>
      </c>
      <c r="G9" s="14">
        <f t="shared" ref="G9:G23" si="3">G8+F9</f>
        <v>9566.4437270029539</v>
      </c>
      <c r="H9" s="21"/>
      <c r="I9" s="13">
        <v>3847.33</v>
      </c>
      <c r="J9" s="7">
        <v>0</v>
      </c>
      <c r="K9" s="16">
        <f t="shared" si="0"/>
        <v>0.71556083966373063</v>
      </c>
    </row>
    <row r="10" spans="1:11">
      <c r="A10" s="4">
        <v>5</v>
      </c>
      <c r="B10" s="4"/>
      <c r="C10" s="4"/>
      <c r="D10" s="10">
        <f t="shared" si="1"/>
        <v>0.72988083652095492</v>
      </c>
      <c r="E10" s="10">
        <f t="shared" ref="E10:E22" si="4">F10+E9</f>
        <v>996.40553615389126</v>
      </c>
      <c r="F10" s="10">
        <f t="shared" si="2"/>
        <v>2523.088569727463</v>
      </c>
      <c r="G10" s="10">
        <f t="shared" si="3"/>
        <v>12089.532296730416</v>
      </c>
      <c r="H10" s="12">
        <f>1-(E10/F10)+2</f>
        <v>2.6050849945939394</v>
      </c>
      <c r="I10" s="4">
        <v>3847.33</v>
      </c>
      <c r="J10" s="24">
        <v>0.08</v>
      </c>
      <c r="K10" s="18">
        <f t="shared" si="0"/>
        <v>0.90428545113079262</v>
      </c>
    </row>
    <row r="11" spans="1:11">
      <c r="A11" s="13">
        <v>6</v>
      </c>
      <c r="B11" s="13"/>
      <c r="C11" s="13"/>
      <c r="D11" s="14">
        <f t="shared" si="1"/>
        <v>0.68533411879901873</v>
      </c>
      <c r="E11" s="14">
        <f t="shared" si="4"/>
        <v>3365.5027847242791</v>
      </c>
      <c r="F11" s="14">
        <f t="shared" si="2"/>
        <v>2369.0972485703878</v>
      </c>
      <c r="G11" s="14">
        <f t="shared" si="3"/>
        <v>14458.629545300804</v>
      </c>
      <c r="H11" s="21"/>
      <c r="I11" s="13">
        <v>3847.33</v>
      </c>
      <c r="J11" s="7">
        <v>0.13</v>
      </c>
      <c r="K11" s="16">
        <f t="shared" si="0"/>
        <v>1.0814916590810855</v>
      </c>
    </row>
    <row r="12" spans="1:11">
      <c r="A12" s="13">
        <v>7</v>
      </c>
      <c r="B12" s="13"/>
      <c r="C12" s="13"/>
      <c r="D12" s="14">
        <f>(1/((1+0.065)^A12))</f>
        <v>0.64350621483475945</v>
      </c>
      <c r="E12" s="14">
        <f t="shared" si="4"/>
        <v>5590.0072434758167</v>
      </c>
      <c r="F12" s="14">
        <f t="shared" si="2"/>
        <v>2224.5044587515381</v>
      </c>
      <c r="G12" s="14">
        <f t="shared" si="3"/>
        <v>16683.134004052343</v>
      </c>
      <c r="H12" s="21"/>
      <c r="I12" s="13">
        <v>3847.33</v>
      </c>
      <c r="J12" s="7">
        <v>0.16</v>
      </c>
      <c r="K12" s="16">
        <f t="shared" si="0"/>
        <v>1.247882464668215</v>
      </c>
    </row>
    <row r="13" spans="1:11">
      <c r="A13" s="13">
        <v>8</v>
      </c>
      <c r="B13" s="13"/>
      <c r="C13" s="13"/>
      <c r="D13" s="14">
        <f t="shared" si="1"/>
        <v>0.60423118763827188</v>
      </c>
      <c r="E13" s="14">
        <f>F13+E12</f>
        <v>7678.7438244631767</v>
      </c>
      <c r="F13" s="14">
        <f t="shared" si="2"/>
        <v>2088.73658098736</v>
      </c>
      <c r="G13" s="14">
        <f t="shared" si="3"/>
        <v>18771.870585039702</v>
      </c>
      <c r="H13" s="21"/>
      <c r="I13" s="13">
        <v>3847.33</v>
      </c>
      <c r="J13" s="7">
        <v>0.18</v>
      </c>
      <c r="K13" s="16">
        <f t="shared" si="0"/>
        <v>1.4041179628720926</v>
      </c>
    </row>
    <row r="14" spans="1:11">
      <c r="A14" s="3">
        <v>9</v>
      </c>
      <c r="B14" s="3"/>
      <c r="C14" s="3"/>
      <c r="D14" s="9">
        <f t="shared" si="1"/>
        <v>0.56735322782936326</v>
      </c>
      <c r="E14" s="9">
        <f t="shared" si="4"/>
        <v>9639.998830085111</v>
      </c>
      <c r="F14" s="9">
        <f t="shared" si="2"/>
        <v>1961.2550056219343</v>
      </c>
      <c r="G14" s="9">
        <f t="shared" si="3"/>
        <v>20733.125590661635</v>
      </c>
      <c r="H14" s="21"/>
      <c r="I14" s="13">
        <v>3847.33</v>
      </c>
      <c r="J14" s="6">
        <v>0.2</v>
      </c>
      <c r="K14" s="11">
        <f t="shared" si="0"/>
        <v>1.5508179611855923</v>
      </c>
    </row>
    <row r="15" spans="1:11">
      <c r="A15" s="3">
        <v>10</v>
      </c>
      <c r="B15" s="3"/>
      <c r="C15" s="3"/>
      <c r="D15" s="9">
        <f t="shared" si="1"/>
        <v>0.53272603552052888</v>
      </c>
      <c r="E15" s="9">
        <f>F15+E14</f>
        <v>11481.552825974251</v>
      </c>
      <c r="F15" s="9">
        <f t="shared" si="2"/>
        <v>1841.5539958891402</v>
      </c>
      <c r="G15" s="9">
        <f t="shared" si="3"/>
        <v>22574.679586550774</v>
      </c>
      <c r="H15" s="3"/>
      <c r="I15" s="13">
        <v>3847.33</v>
      </c>
      <c r="J15" s="6">
        <v>0.21</v>
      </c>
      <c r="K15" s="11">
        <f t="shared" si="0"/>
        <v>1.6885644384752636</v>
      </c>
    </row>
    <row r="16" spans="1:11">
      <c r="A16" s="3">
        <v>11</v>
      </c>
      <c r="B16" s="3"/>
      <c r="C16" s="3"/>
      <c r="D16" s="9">
        <f t="shared" si="1"/>
        <v>0.50021223992537933</v>
      </c>
      <c r="E16" s="9">
        <f t="shared" si="4"/>
        <v>13210.7115075603</v>
      </c>
      <c r="F16" s="9">
        <f t="shared" si="2"/>
        <v>1729.1586815860476</v>
      </c>
      <c r="G16" s="9">
        <f t="shared" si="3"/>
        <v>24303.83826813682</v>
      </c>
      <c r="H16" s="3"/>
      <c r="I16" s="13">
        <v>3847.33</v>
      </c>
      <c r="J16" s="6">
        <v>0.22</v>
      </c>
      <c r="K16" s="11">
        <f t="shared" si="0"/>
        <v>1.8179038537707297</v>
      </c>
    </row>
    <row r="17" spans="1:11">
      <c r="A17" s="3">
        <v>12</v>
      </c>
      <c r="B17" s="3"/>
      <c r="C17" s="3"/>
      <c r="D17" s="9">
        <f t="shared" si="1"/>
        <v>0.4696828543900276</v>
      </c>
      <c r="E17" s="9">
        <f t="shared" si="4"/>
        <v>14834.334682758466</v>
      </c>
      <c r="F17" s="9">
        <f t="shared" si="2"/>
        <v>1623.6231751981668</v>
      </c>
      <c r="G17" s="9">
        <f t="shared" si="3"/>
        <v>25927.461443334985</v>
      </c>
      <c r="H17" s="3"/>
      <c r="I17" s="13">
        <v>3847.33</v>
      </c>
      <c r="J17" s="6">
        <v>0.23</v>
      </c>
      <c r="K17" s="11">
        <f t="shared" si="0"/>
        <v>1.9393493141420592</v>
      </c>
    </row>
    <row r="18" spans="1:11">
      <c r="A18" s="3">
        <v>13</v>
      </c>
      <c r="B18" s="3"/>
      <c r="C18" s="3"/>
      <c r="D18" s="9">
        <f t="shared" si="1"/>
        <v>0.44101676468547191</v>
      </c>
      <c r="E18" s="9">
        <f t="shared" si="4"/>
        <v>16358.86348576144</v>
      </c>
      <c r="F18" s="9">
        <f t="shared" si="2"/>
        <v>1524.5288030029735</v>
      </c>
      <c r="G18" s="9">
        <f t="shared" si="3"/>
        <v>27451.990246337959</v>
      </c>
      <c r="H18" s="3"/>
      <c r="I18" s="13">
        <v>3847.33</v>
      </c>
      <c r="J18" s="6">
        <v>0.23</v>
      </c>
      <c r="K18" s="11">
        <f t="shared" si="0"/>
        <v>2.0533826102653734</v>
      </c>
    </row>
    <row r="19" spans="1:11">
      <c r="A19" s="3">
        <v>14</v>
      </c>
      <c r="B19" s="3"/>
      <c r="C19" s="3"/>
      <c r="D19" s="9">
        <f t="shared" si="1"/>
        <v>0.41410024853095956</v>
      </c>
      <c r="E19" s="9">
        <f t="shared" si="4"/>
        <v>17790.345929895688</v>
      </c>
      <c r="F19" s="9">
        <f t="shared" si="2"/>
        <v>1431.4824441342475</v>
      </c>
      <c r="G19" s="9">
        <f t="shared" si="3"/>
        <v>28883.472690472205</v>
      </c>
      <c r="H19" s="3"/>
      <c r="I19" s="13">
        <v>3847.33</v>
      </c>
      <c r="J19" s="6">
        <v>0.24</v>
      </c>
      <c r="K19" s="11">
        <f t="shared" si="0"/>
        <v>2.1604561277520533</v>
      </c>
    </row>
    <row r="20" spans="1:11">
      <c r="A20" s="3">
        <v>15</v>
      </c>
      <c r="B20" s="3"/>
      <c r="C20" s="3"/>
      <c r="D20" s="9">
        <f t="shared" si="1"/>
        <v>0.38882652444221566</v>
      </c>
      <c r="E20" s="9">
        <f t="shared" si="4"/>
        <v>19134.46090091376</v>
      </c>
      <c r="F20" s="9">
        <f t="shared" si="2"/>
        <v>1344.1149710180732</v>
      </c>
      <c r="G20" s="9">
        <f t="shared" si="3"/>
        <v>30227.587661490277</v>
      </c>
      <c r="H20" s="3"/>
      <c r="I20" s="13">
        <v>3847.33</v>
      </c>
      <c r="J20" s="6">
        <v>0.24</v>
      </c>
      <c r="K20" s="11">
        <f t="shared" si="0"/>
        <v>2.2609946418240536</v>
      </c>
    </row>
    <row r="21" spans="1:11">
      <c r="A21" s="3">
        <v>16</v>
      </c>
      <c r="B21" s="3"/>
      <c r="C21" s="3"/>
      <c r="D21" s="9">
        <f t="shared" si="1"/>
        <v>0.36509532811475648</v>
      </c>
      <c r="E21" s="9">
        <f t="shared" si="4"/>
        <v>20396.540685907257</v>
      </c>
      <c r="F21" s="9">
        <f t="shared" si="2"/>
        <v>1262.0797849934959</v>
      </c>
      <c r="G21" s="9">
        <f t="shared" si="3"/>
        <v>31489.667446483774</v>
      </c>
      <c r="H21" s="3"/>
      <c r="I21" s="13">
        <v>3847.33</v>
      </c>
      <c r="J21" s="6">
        <v>0.24</v>
      </c>
      <c r="K21" s="11">
        <f t="shared" si="0"/>
        <v>2.3553970024550397</v>
      </c>
    </row>
    <row r="22" spans="1:11">
      <c r="A22" s="3">
        <v>17</v>
      </c>
      <c r="B22" s="3"/>
      <c r="C22" s="3"/>
      <c r="D22" s="9">
        <f t="shared" si="1"/>
        <v>0.34281251466174323</v>
      </c>
      <c r="E22" s="9">
        <f t="shared" si="4"/>
        <v>21581.592127215703</v>
      </c>
      <c r="F22" s="9">
        <f t="shared" si="2"/>
        <v>1185.051441308447</v>
      </c>
      <c r="G22" s="9">
        <f t="shared" si="3"/>
        <v>32674.71888779222</v>
      </c>
      <c r="H22" s="3"/>
      <c r="I22" s="13">
        <v>3847.33</v>
      </c>
      <c r="J22" s="6">
        <v>0.24</v>
      </c>
      <c r="K22" s="11">
        <f t="shared" si="0"/>
        <v>2.444037716662538</v>
      </c>
    </row>
    <row r="23" spans="1:11">
      <c r="A23" s="3">
        <v>18</v>
      </c>
      <c r="B23" s="3"/>
      <c r="C23" s="3"/>
      <c r="D23" s="9">
        <f t="shared" si="1"/>
        <v>0.32188968512839738</v>
      </c>
      <c r="E23" s="9">
        <f>F23+E22</f>
        <v>22694.316485251802</v>
      </c>
      <c r="F23" s="9">
        <f t="shared" si="2"/>
        <v>1112.7243580361005</v>
      </c>
      <c r="G23" s="9">
        <f t="shared" si="3"/>
        <v>33787.443245828319</v>
      </c>
      <c r="H23" s="3"/>
      <c r="I23" s="13">
        <v>3847.33</v>
      </c>
      <c r="J23" s="6">
        <v>0.24</v>
      </c>
      <c r="K23" s="11">
        <f t="shared" si="0"/>
        <v>2.5272684342282643</v>
      </c>
    </row>
    <row r="24" spans="1:11">
      <c r="A24" s="3">
        <v>19</v>
      </c>
      <c r="B24" s="3"/>
      <c r="C24" s="3"/>
      <c r="D24" s="9">
        <f t="shared" si="1"/>
        <v>0.30224383580131214</v>
      </c>
      <c r="E24" s="9">
        <f>F24+E23</f>
        <v>23739.128089041569</v>
      </c>
      <c r="F24" s="9">
        <f t="shared" si="2"/>
        <v>1044.811603789766</v>
      </c>
      <c r="G24" s="9">
        <f>G23+F24</f>
        <v>34832.254849618083</v>
      </c>
      <c r="H24" s="3"/>
      <c r="I24" s="13">
        <v>3847.33</v>
      </c>
      <c r="J24" s="6">
        <v>0.24</v>
      </c>
      <c r="K24" s="11">
        <f t="shared" si="0"/>
        <v>2.6054193427406833</v>
      </c>
    </row>
    <row r="25" spans="1:11">
      <c r="A25" s="3">
        <v>20</v>
      </c>
      <c r="B25" s="3"/>
      <c r="C25" s="3"/>
      <c r="D25" s="9">
        <f t="shared" si="1"/>
        <v>0.28379702892141989</v>
      </c>
      <c r="E25" s="9">
        <f>F25+E24</f>
        <v>24720.171848468581</v>
      </c>
      <c r="F25" s="9">
        <f t="shared" si="2"/>
        <v>981.04375942701029</v>
      </c>
      <c r="G25" s="9">
        <f>G24+F25</f>
        <v>35813.298609045094</v>
      </c>
      <c r="H25" s="3"/>
      <c r="I25" s="13">
        <v>3847.33</v>
      </c>
      <c r="J25" s="6">
        <v>0.25</v>
      </c>
      <c r="K25" s="11">
        <f t="shared" si="0"/>
        <v>2.6788004774941285</v>
      </c>
    </row>
    <row r="27" spans="1:11" ht="14.25" customHeight="1">
      <c r="D27" t="s">
        <v>12</v>
      </c>
      <c r="G27" t="s">
        <v>13</v>
      </c>
    </row>
    <row r="28" spans="1:11" hidden="1">
      <c r="B28" s="3" t="e">
        <f>(#REF!/((1+A28)^#REF!))-(#REF!/((1+A28)^#REF!))</f>
        <v>#REF!</v>
      </c>
    </row>
    <row r="30" spans="1:11">
      <c r="D30" t="s">
        <v>14</v>
      </c>
      <c r="G30" t="s">
        <v>15</v>
      </c>
    </row>
  </sheetData>
  <mergeCells count="1">
    <mergeCell ref="A2:K2"/>
  </mergeCells>
  <phoneticPr fontId="0" type="noConversion"/>
  <pageMargins left="0" right="0" top="0.74803149606299213" bottom="0.74803149606299213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2016-05-11T16:24:41Z</dcterms:modified>
</cp:coreProperties>
</file>