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_rels/externalLink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ічень-серпень" sheetId="1" state="visible" r:id="rId2"/>
  </sheets>
  <externalReferences>
    <externalReference r:id="rId3"/>
  </externalReferences>
  <definedNames>
    <definedName function="false" hidden="false" localSheetId="0" name="_xlnm.Print_Area" vbProcedure="false">'Січень-серпень'!$A$1:$M$237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<sst xmlns="http://schemas.openxmlformats.org/spreadsheetml/2006/main" count="305" uniqueCount="205">
  <si>
    <t xml:space="preserve">Обсяг та структура енергоресурсів, спожитих будівлями за січень-серпень 2025 року</t>
  </si>
  <si>
    <t xml:space="preserve">№ з/п</t>
  </si>
  <si>
    <t xml:space="preserve">Установа/Будівля</t>
  </si>
  <si>
    <t xml:space="preserve">Кількість відвідувачів у роб. час, осіб</t>
  </si>
  <si>
    <t xml:space="preserve">Опалювальна площа, м2</t>
  </si>
  <si>
    <t xml:space="preserve">Розподіл споживання по видах енергоресурсів </t>
  </si>
  <si>
    <t xml:space="preserve">Питоме споживання енергоресурсів  кВт/м2 (без води)</t>
  </si>
  <si>
    <t xml:space="preserve">Обсяг споживання приведений до кВт</t>
  </si>
  <si>
    <t xml:space="preserve">Електроенергія, кВт</t>
  </si>
  <si>
    <t xml:space="preserve">Теплова енергія, Гкал</t>
  </si>
  <si>
    <t xml:space="preserve">Газ, м3</t>
  </si>
  <si>
    <t xml:space="preserve">Холодна вода, м3</t>
  </si>
  <si>
    <t xml:space="preserve">Гаряча вода, м3</t>
  </si>
  <si>
    <t xml:space="preserve">Всі енергоресурси (без води)</t>
  </si>
  <si>
    <t xml:space="preserve">Теплова енергія</t>
  </si>
  <si>
    <t xml:space="preserve">Газ</t>
  </si>
  <si>
    <t xml:space="preserve">ДОШКІЛЬНІ НАВЧАЛЬНІ ЗАКЛАДИ</t>
  </si>
  <si>
    <t xml:space="preserve">ЗДО № 15</t>
  </si>
  <si>
    <t xml:space="preserve">ЗДО № 46 (Забороль)</t>
  </si>
  <si>
    <t xml:space="preserve">ЗДО № 50 (Рокині)</t>
  </si>
  <si>
    <t xml:space="preserve">ЗДО № 12</t>
  </si>
  <si>
    <t xml:space="preserve">ЗДО № 49 (Княгининок)</t>
  </si>
  <si>
    <t xml:space="preserve">ЗДО № 41</t>
  </si>
  <si>
    <t xml:space="preserve">ЗДО № 32</t>
  </si>
  <si>
    <t xml:space="preserve">ЗДО № 18</t>
  </si>
  <si>
    <t xml:space="preserve">ЗДО № 44 (В.Омеляник)</t>
  </si>
  <si>
    <t xml:space="preserve">ЗДО № 33</t>
  </si>
  <si>
    <t xml:space="preserve">ЗДО № 31</t>
  </si>
  <si>
    <t xml:space="preserve">ЗДО № 25</t>
  </si>
  <si>
    <t xml:space="preserve">ЗДО № 21</t>
  </si>
  <si>
    <t xml:space="preserve">ЗДО № 03</t>
  </si>
  <si>
    <t xml:space="preserve">ЗДО № 42 (Дачне)</t>
  </si>
  <si>
    <t xml:space="preserve">ЗДО № 05</t>
  </si>
  <si>
    <t xml:space="preserve">ЗДО № 08</t>
  </si>
  <si>
    <t xml:space="preserve">ЗДО № 38</t>
  </si>
  <si>
    <t xml:space="preserve">ЗДО № 04</t>
  </si>
  <si>
    <t xml:space="preserve">ЗДО № 34</t>
  </si>
  <si>
    <t xml:space="preserve">ЗДО № 24</t>
  </si>
  <si>
    <t xml:space="preserve">ЗДО № 36</t>
  </si>
  <si>
    <t xml:space="preserve">ЗДО № 30</t>
  </si>
  <si>
    <t xml:space="preserve">ЗДО № 39</t>
  </si>
  <si>
    <t xml:space="preserve">ЗДО № 48 (Тарасове)</t>
  </si>
  <si>
    <t xml:space="preserve">ЗДО № 35</t>
  </si>
  <si>
    <t xml:space="preserve">ЗДО № 01</t>
  </si>
  <si>
    <t xml:space="preserve">ЗДО № 28</t>
  </si>
  <si>
    <t xml:space="preserve">ЗДО № 10</t>
  </si>
  <si>
    <t xml:space="preserve">ЗДО № 09</t>
  </si>
  <si>
    <t xml:space="preserve">ЗДО № 20</t>
  </si>
  <si>
    <t xml:space="preserve">ЗДО № 23</t>
  </si>
  <si>
    <t xml:space="preserve">ЗДО № 07</t>
  </si>
  <si>
    <t xml:space="preserve">ЗДО № 27</t>
  </si>
  <si>
    <t xml:space="preserve">ЗДО № 45 (Жидичин)</t>
  </si>
  <si>
    <t xml:space="preserve">ЗДО № 11</t>
  </si>
  <si>
    <t xml:space="preserve">ЗДО № 13</t>
  </si>
  <si>
    <t xml:space="preserve">ЗДО № 14</t>
  </si>
  <si>
    <t xml:space="preserve">ЗДО № 17</t>
  </si>
  <si>
    <t xml:space="preserve">ЗДО № 26</t>
  </si>
  <si>
    <t xml:space="preserve">ЗДО № 22</t>
  </si>
  <si>
    <t xml:space="preserve">ЗДО № 02</t>
  </si>
  <si>
    <t xml:space="preserve">ЗДО № 37</t>
  </si>
  <si>
    <t xml:space="preserve">ЗДО № 29</t>
  </si>
  <si>
    <t xml:space="preserve">ЗДО № 06</t>
  </si>
  <si>
    <t xml:space="preserve">ЗДО № 40</t>
  </si>
  <si>
    <t xml:space="preserve">ЗДО № 19</t>
  </si>
  <si>
    <t xml:space="preserve">ЗДО № 16</t>
  </si>
  <si>
    <t xml:space="preserve">ЗДО № 47 (Одеради)</t>
  </si>
  <si>
    <t xml:space="preserve">РАЗОМ</t>
  </si>
  <si>
    <t xml:space="preserve">СЕРЕДНЄ</t>
  </si>
  <si>
    <t xml:space="preserve">ШКОЛИ ТА ПОЗАШКІЛЬНІ УСТАНОВИ</t>
  </si>
  <si>
    <t xml:space="preserve">ДЮСШ № 1</t>
  </si>
  <si>
    <t xml:space="preserve">ЗЗСО № 34 (Княгининок)</t>
  </si>
  <si>
    <t xml:space="preserve">МРЦ</t>
  </si>
  <si>
    <t xml:space="preserve">Централізована бухгалтерія</t>
  </si>
  <si>
    <t xml:space="preserve">ЗЗСО № 38 (Рокині)</t>
  </si>
  <si>
    <t xml:space="preserve">ЗЗСО № 28 </t>
  </si>
  <si>
    <t xml:space="preserve">ЗЗСО № 05</t>
  </si>
  <si>
    <t xml:space="preserve">ЗЗСО № 02</t>
  </si>
  <si>
    <t xml:space="preserve">ЗЗСО № 13</t>
  </si>
  <si>
    <t xml:space="preserve">Будинок вчителя</t>
  </si>
  <si>
    <t xml:space="preserve">ЗЗСО № 18</t>
  </si>
  <si>
    <t xml:space="preserve">ЗЗСО № 39 (Шепель)</t>
  </si>
  <si>
    <t xml:space="preserve">ЗЗСО № 07</t>
  </si>
  <si>
    <t xml:space="preserve">ДЮСШ № 2 </t>
  </si>
  <si>
    <t xml:space="preserve">ЗЗСО № 32 (Забороль)</t>
  </si>
  <si>
    <t xml:space="preserve">ЗЗСО № 19</t>
  </si>
  <si>
    <t xml:space="preserve">ЗЗСО № 21</t>
  </si>
  <si>
    <t xml:space="preserve">ЗЗСО № 15</t>
  </si>
  <si>
    <t xml:space="preserve">ПУМ</t>
  </si>
  <si>
    <t xml:space="preserve">ЗЗСО № 14</t>
  </si>
  <si>
    <t xml:space="preserve">НРЦ</t>
  </si>
  <si>
    <t xml:space="preserve">ЗЗСО № 30 (Боголюби)</t>
  </si>
  <si>
    <t xml:space="preserve">ЗЗСО № 10</t>
  </si>
  <si>
    <t xml:space="preserve">ЗЗСО № 17</t>
  </si>
  <si>
    <t xml:space="preserve">ЗЗСО № 16</t>
  </si>
  <si>
    <t xml:space="preserve">ЗЗСО № 03</t>
  </si>
  <si>
    <t xml:space="preserve">ЗЗСО № 22</t>
  </si>
  <si>
    <t xml:space="preserve">ЗЗСО № 20</t>
  </si>
  <si>
    <t xml:space="preserve">ЗЗСО № 04</t>
  </si>
  <si>
    <t xml:space="preserve">ЗЗСО № 01</t>
  </si>
  <si>
    <t xml:space="preserve">ЗЗСО № 08</t>
  </si>
  <si>
    <t xml:space="preserve">ЗЗСО № 11</t>
  </si>
  <si>
    <t xml:space="preserve">ЗЗСО № 23</t>
  </si>
  <si>
    <t xml:space="preserve">ЗЗСО № 09</t>
  </si>
  <si>
    <t xml:space="preserve">ЗЗСО № 12</t>
  </si>
  <si>
    <t xml:space="preserve">ЗЗСО № 27</t>
  </si>
  <si>
    <t xml:space="preserve">ЗЗСО № 31 (Жидичин)</t>
  </si>
  <si>
    <t xml:space="preserve">ЗЗСО № 25</t>
  </si>
  <si>
    <t xml:space="preserve">ЗЗСО № 24</t>
  </si>
  <si>
    <t xml:space="preserve">ЗЗСО № 26</t>
  </si>
  <si>
    <t xml:space="preserve">Адмінприміщення ДО</t>
  </si>
  <si>
    <t xml:space="preserve">ЗЗСО № 35 (Клепачів)</t>
  </si>
  <si>
    <t xml:space="preserve">ЗЗСО № 37 (Одеради)</t>
  </si>
  <si>
    <t xml:space="preserve">ЗЗСО № 36 (Кульчин)</t>
  </si>
  <si>
    <t xml:space="preserve">ЗЗСО № 29 (Прилуцьке)</t>
  </si>
  <si>
    <t xml:space="preserve">РАЗОМ по ДО</t>
  </si>
  <si>
    <t xml:space="preserve">   ВИКОНАВЧИЙ КОМІТЕТ ЛУЦЬКОЇ МІСЬКОЇ РАДИ</t>
  </si>
  <si>
    <t xml:space="preserve">Адмінприміщення           с. Одеради</t>
  </si>
  <si>
    <t xml:space="preserve">Прилуцька сільська рада</t>
  </si>
  <si>
    <t xml:space="preserve">МВ ЛМР,                          Б. Хмельницького, 17</t>
  </si>
  <si>
    <t xml:space="preserve">Княгининівська сільська рада</t>
  </si>
  <si>
    <t xml:space="preserve">УТЗ ЛМР,                          Б. Хмельницького, 21</t>
  </si>
  <si>
    <t xml:space="preserve">ЛМР,                          Б. Хмельницького, 19</t>
  </si>
  <si>
    <t xml:space="preserve">Терцентр соціального обслуговування</t>
  </si>
  <si>
    <t xml:space="preserve">Департамент ЖКГ</t>
  </si>
  <si>
    <t xml:space="preserve">Заборольська сільська рада</t>
  </si>
  <si>
    <t xml:space="preserve">Жидичинська сільська рада</t>
  </si>
  <si>
    <t xml:space="preserve">УСС СДМ (РАГС)</t>
  </si>
  <si>
    <t xml:space="preserve">Департамент соціальної політики ЛМР</t>
  </si>
  <si>
    <t xml:space="preserve">Департамент державної реєстрації</t>
  </si>
  <si>
    <t xml:space="preserve">Будівля кінотеатру “Батьківщина”</t>
  </si>
  <si>
    <t xml:space="preserve">ЦНАП</t>
  </si>
  <si>
    <t xml:space="preserve">УСС СДМ (Кравчука, 19-г)</t>
  </si>
  <si>
    <t xml:space="preserve">Адмінприміщення        с. Шепель</t>
  </si>
  <si>
    <t xml:space="preserve">Автогосподарство </t>
  </si>
  <si>
    <t xml:space="preserve">ЗАКЛАДИ УПРАВЛІННЯ ОХОРОНИ ЗДОРОВ'Я</t>
  </si>
  <si>
    <t xml:space="preserve">МО ЛМТГ (ЛЦПМСД №3)  (вул. Стефаника 3а)</t>
  </si>
  <si>
    <t xml:space="preserve">КНП ЦПМДЛМТГ (пр-т. Волі 66а, вул. Привокзальна 13)</t>
  </si>
  <si>
    <t xml:space="preserve">КНП ЦПМДЛМТГ (вул. Стрілецька 37)</t>
  </si>
  <si>
    <t xml:space="preserve">КНП ЦПМДЛМТГ (с. Забороль)</t>
  </si>
  <si>
    <t xml:space="preserve">ЛКПБ             (пологовий будинок)</t>
  </si>
  <si>
    <t xml:space="preserve">ЛМДП (дитяча поліклініка, 2 заклади)</t>
  </si>
  <si>
    <t xml:space="preserve">КНП ЦПМДЛМТГ (вул. Климчука Сергія 7)</t>
  </si>
  <si>
    <t xml:space="preserve">МО ЛМТГ (лікарня, основний корпус,       пр-т. Відродження 13)</t>
  </si>
  <si>
    <t xml:space="preserve">МО ЛМТГ (ЛЦПМСД №2)  (пр-т. Відродження 13, с. Прилуцьке)</t>
  </si>
  <si>
    <t xml:space="preserve">КНП ЦПМДЛМТГ               (вул. Корольова 3)</t>
  </si>
  <si>
    <t xml:space="preserve">ЛМКСП (стоматполіклініка,       2 будівлі)</t>
  </si>
  <si>
    <t xml:space="preserve">Реабілітаційний центр учасників бойових дій</t>
  </si>
  <si>
    <t xml:space="preserve">КНП ЦПМДЛМТГ (вул. Львівська 63)</t>
  </si>
  <si>
    <t xml:space="preserve">КНП ЦПМДЛМТГ, (вул. Жовтнева 10, с. Прилуцьке)</t>
  </si>
  <si>
    <t xml:space="preserve">ЗАКЛАДИ ДЕПАРТАМЕНТУ КУЛЬТУРИ</t>
  </si>
  <si>
    <t xml:space="preserve">КЗ "Палац культури міста Луцька"</t>
  </si>
  <si>
    <t xml:space="preserve">Бібліотека с. Липляни</t>
  </si>
  <si>
    <t xml:space="preserve">БК с. Жидичин</t>
  </si>
  <si>
    <t xml:space="preserve">Культурно-мистец центр "Красне"</t>
  </si>
  <si>
    <t xml:space="preserve">Бібліотека № 10</t>
  </si>
  <si>
    <t xml:space="preserve">БК с. Боголюби</t>
  </si>
  <si>
    <t xml:space="preserve">Прилуцький будинок культури</t>
  </si>
  <si>
    <t xml:space="preserve">Музична школа № 2</t>
  </si>
  <si>
    <t xml:space="preserve">БК "Теремно"</t>
  </si>
  <si>
    <t xml:space="preserve">БК с. Рокині</t>
  </si>
  <si>
    <t xml:space="preserve">Клуб с. Милуші</t>
  </si>
  <si>
    <t xml:space="preserve">БК "Вересневе"</t>
  </si>
  <si>
    <t xml:space="preserve">Художня школа</t>
  </si>
  <si>
    <t xml:space="preserve">Клуб с. Брище</t>
  </si>
  <si>
    <t xml:space="preserve">Музична школа № 3</t>
  </si>
  <si>
    <t xml:space="preserve">Музична школа № 1</t>
  </si>
  <si>
    <t xml:space="preserve">БК с. Шепель</t>
  </si>
  <si>
    <t xml:space="preserve">Бібліотека № 7</t>
  </si>
  <si>
    <t xml:space="preserve">Музей-скансен         смт. Рокині</t>
  </si>
  <si>
    <t xml:space="preserve">Бібліотека № 2 для дітей</t>
  </si>
  <si>
    <t xml:space="preserve">Центральна бібліотека для дорослих</t>
  </si>
  <si>
    <t xml:space="preserve">Бібліотека № 5</t>
  </si>
  <si>
    <t xml:space="preserve">Бібліотека Озерце</t>
  </si>
  <si>
    <t xml:space="preserve">БК с. Княгининок</t>
  </si>
  <si>
    <t xml:space="preserve">Бібліотека № 6</t>
  </si>
  <si>
    <t xml:space="preserve">Бібліотека № 4</t>
  </si>
  <si>
    <t xml:space="preserve">Центральна дитяча бібліотека</t>
  </si>
  <si>
    <t xml:space="preserve">Клуб с. Сирники</t>
  </si>
  <si>
    <t xml:space="preserve">Бібліотека № 9</t>
  </si>
  <si>
    <t xml:space="preserve">Клуб с. Озерце</t>
  </si>
  <si>
    <t xml:space="preserve">Клуб с. Іванчиці</t>
  </si>
  <si>
    <t xml:space="preserve">Клуб-філіал “Сучасник”</t>
  </si>
  <si>
    <t xml:space="preserve">Бібліотека Кульчин</t>
  </si>
  <si>
    <t xml:space="preserve">Бібліотека Дачне</t>
  </si>
  <si>
    <t xml:space="preserve">БК с. Сьомаки</t>
  </si>
  <si>
    <t xml:space="preserve">Бібліотека № 11</t>
  </si>
  <si>
    <t xml:space="preserve">РАЗОМ </t>
  </si>
  <si>
    <t xml:space="preserve">СЕРЕДНЄ </t>
  </si>
  <si>
    <t xml:space="preserve">ЗАКЛАДИ ДЕПАРТАМЕНТУ МОЛОДІ ТА СПОРТУ</t>
  </si>
  <si>
    <t xml:space="preserve">СДЮШОР (плавання)</t>
  </si>
  <si>
    <t xml:space="preserve">КП “Стадіон Авангард”</t>
  </si>
  <si>
    <t xml:space="preserve">ДЮСШ № 4</t>
  </si>
  <si>
    <t xml:space="preserve">Біла Тура</t>
  </si>
  <si>
    <t xml:space="preserve">ДЮСШ № 3</t>
  </si>
  <si>
    <t xml:space="preserve">Стріла</t>
  </si>
  <si>
    <t xml:space="preserve">Олімпія</t>
  </si>
  <si>
    <t xml:space="preserve">Лучеськ</t>
  </si>
  <si>
    <t xml:space="preserve">Атлет</t>
  </si>
  <si>
    <t xml:space="preserve">Юність</t>
  </si>
  <si>
    <t xml:space="preserve">ПРОФЕСІЙНО-ТЕХНІЧНІ НАВЧАЛЬНІ ЗАКЛАДИ</t>
  </si>
  <si>
    <t xml:space="preserve">Луцький центр професійно-технічної освіти</t>
  </si>
  <si>
    <t xml:space="preserve">ЛВПТУ будівництва та архітектури</t>
  </si>
  <si>
    <t xml:space="preserve">ДПТНЗ Луцьке вище професійне училище</t>
  </si>
  <si>
    <t xml:space="preserve">Волинський коледж НУХТ</t>
  </si>
  <si>
    <t xml:space="preserve">Технічний коледж ЛНТУ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</si>
</sst>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#,##0.000"/>
    <numFmt numFmtId="168" formatCode="0.00"/>
    <numFmt numFmtId="169" formatCode="0"/>
  </numFmts>
  <fonts count="2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b val="true"/>
      <sz val="11"/>
      <color rgb="FFFF4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FF4000"/>
      <name val="Calibri"/>
      <family val="2"/>
      <charset val="204"/>
    </font>
    <font>
      <b val="true"/>
      <sz val="10"/>
      <name val="Arial"/>
      <family val="2"/>
      <charset val="204"/>
    </font>
    <font>
      <b val="true"/>
      <i val="true"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Arial"/>
      <family val="2"/>
      <charset val="1"/>
    </font>
    <font>
      <sz val="10"/>
      <color rgb="FF111111"/>
      <name val="Arial"/>
      <family val="2"/>
      <charset val="1"/>
    </font>
    <font>
      <b val="true"/>
      <sz val="10"/>
      <color rgb="FF111111"/>
      <name val="Arial"/>
      <family val="2"/>
      <charset val="1"/>
    </font>
    <font>
      <sz val="11"/>
      <color rgb="FF0066CC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EEEE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4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true" indent="0" shrinkToFit="false" readingOrder="1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2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9" fillId="4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8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4" fillId="4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3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8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вичайний 2" xfId="20"/>
    <cellStyle name="Звичайний 3" xfId="21"/>
    <cellStyle name="Звичайний 4" xfId="22"/>
    <cellStyle name="Звичайний 7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192.168.50.8/Public19/Ekonomika/3_&#1042;&#1110;&#1076;&#1076;&#1110;&#1083;%20&#1040;&#1053;&#1040;&#1051;&#1030;&#1058;&#1048;&#1050;&#1048;_&#1052;&#1054;&#1053;&#1030;&#1058;&#1054;&#1056;&#1048;&#1053;&#1043;&#1059;/3_&#1045;&#1053;&#1045;&#1056;&#1043;&#1054;&#1047;&#1041;&#1045;&#1056;&#1045;&#1046;&#1045;&#1053;&#1053;&#1071;/1_&#1052;&#1054;&#1053;&#1030;&#1058;&#1054;&#1056;&#1048;&#1053;&#1043;_&#1077;&#1085;&#1077;&#1088;&#1075;&#1086;&#1088;&#1077;&#1089;&#1091;&#1088;&#1089;&#1110;&#1074;/&#1040;&#1085;&#1072;&#1083;&#1110;&#1079;&#1080;%20&#1087;&#1080;&#1090;&#1086;&#1084;&#1086;&#1075;&#1086;%20&#1077;&#1085;&#1077;&#1088;&#1075;&#1086;&#1089;&#1087;&#1086;&#1078;&#1080;&#1074;&#1072;&#1085;&#1085;&#1103;%20&#1073;&#1102;&#1076;&#1078;.%20&#1091;&#1089;&#1090;&#1072;&#1085;&#1086;&#1074;%20(&#1110;&#1079;%20&#1045;&#1085;&#1077;&#1088;&#1075;&#1086;&#1055;&#1083;&#1072;&#1085;&#1091;)/2025/&#1030;&#1083;&#1086;&#1085;&#1072;/&#1047;&#1074;&#1110;&#1090;_&#1089;&#1110;&#1095;&#1077;&#1085;&#1100;_&#1089;&#1077;&#1088;&#1087;&#1077;&#1085;&#1100;_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40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M237" activeCellId="0" sqref="M237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23.42"/>
    <col collapsed="false" customWidth="true" hidden="false" outlineLevel="0" max="3" min="3" style="1" width="15.57"/>
    <col collapsed="false" customWidth="true" hidden="false" outlineLevel="0" max="4" min="4" style="1" width="14.71"/>
    <col collapsed="false" customWidth="true" hidden="false" outlineLevel="0" max="5" min="5" style="2" width="19"/>
    <col collapsed="false" customWidth="true" hidden="false" outlineLevel="0" max="6" min="6" style="2" width="18.57"/>
    <col collapsed="false" customWidth="true" hidden="false" outlineLevel="0" max="7" min="7" style="2" width="13.29"/>
    <col collapsed="false" customWidth="true" hidden="false" outlineLevel="0" max="8" min="8" style="2" width="11.14"/>
    <col collapsed="false" customWidth="true" hidden="false" outlineLevel="0" max="9" min="9" style="2" width="11.71"/>
    <col collapsed="false" customWidth="true" hidden="false" outlineLevel="0" max="10" min="10" style="2" width="12.29"/>
    <col collapsed="false" customWidth="true" hidden="false" outlineLevel="0" max="11" min="11" style="1" width="14.71"/>
    <col collapsed="false" customWidth="true" hidden="false" outlineLevel="0" max="12" min="12" style="1" width="14.14"/>
    <col collapsed="false" customWidth="true" hidden="false" outlineLevel="0" max="13" min="13" style="1" width="13"/>
    <col collapsed="false" customWidth="true" hidden="false" outlineLevel="0" max="14" min="14" style="3" width="11"/>
    <col collapsed="false" customWidth="false" hidden="false" outlineLevel="0" max="15" min="15" style="1" width="11.57"/>
    <col collapsed="false" customWidth="true" hidden="false" outlineLevel="0" max="19" min="16" style="1" width="11.14"/>
  </cols>
  <sheetData>
    <row r="1" customFormat="false" ht="1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6"/>
    </row>
    <row r="2" customFormat="false" ht="1.5" hidden="false" customHeight="true" outlineLevel="0" collapsed="false">
      <c r="A2" s="6"/>
      <c r="B2" s="6"/>
      <c r="C2" s="6"/>
      <c r="D2" s="6"/>
      <c r="E2" s="7"/>
      <c r="F2" s="7"/>
      <c r="G2" s="7"/>
      <c r="H2" s="7"/>
      <c r="I2" s="7"/>
      <c r="J2" s="7"/>
      <c r="K2" s="6"/>
      <c r="L2" s="6"/>
      <c r="M2" s="6"/>
    </row>
    <row r="3" customFormat="false" ht="13.8" hidden="false" customHeight="false" outlineLevel="0" collapsed="false">
      <c r="A3" s="6"/>
      <c r="B3" s="6"/>
      <c r="C3" s="6"/>
      <c r="D3" s="6"/>
      <c r="E3" s="7"/>
      <c r="F3" s="7"/>
      <c r="G3" s="7"/>
      <c r="H3" s="7"/>
      <c r="I3" s="7"/>
      <c r="J3" s="7"/>
      <c r="K3" s="6"/>
      <c r="L3" s="6"/>
      <c r="M3" s="6"/>
    </row>
    <row r="4" customFormat="false" ht="34.5" hidden="false" customHeight="true" outlineLevel="0" collapsed="false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/>
      <c r="G4" s="9"/>
      <c r="H4" s="9"/>
      <c r="I4" s="9"/>
      <c r="J4" s="9" t="s">
        <v>6</v>
      </c>
      <c r="K4" s="9" t="s">
        <v>7</v>
      </c>
      <c r="L4" s="9"/>
      <c r="M4" s="9"/>
      <c r="N4" s="10"/>
    </row>
    <row r="5" customFormat="false" ht="42.75" hidden="false" customHeight="true" outlineLevel="0" collapsed="false">
      <c r="A5" s="8"/>
      <c r="B5" s="9"/>
      <c r="C5" s="9"/>
      <c r="D5" s="9"/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/>
      <c r="K5" s="9" t="s">
        <v>13</v>
      </c>
      <c r="L5" s="9" t="s">
        <v>14</v>
      </c>
      <c r="M5" s="9" t="s">
        <v>15</v>
      </c>
      <c r="N5" s="10"/>
      <c r="P5" s="11"/>
      <c r="Q5" s="11"/>
      <c r="R5" s="11"/>
    </row>
    <row r="6" customFormat="false" ht="13.5" hidden="false" customHeight="true" outlineLevel="0" collapsed="false">
      <c r="A6" s="12" t="s">
        <v>16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O6" s="11"/>
      <c r="P6" s="13"/>
      <c r="Q6" s="13"/>
      <c r="R6" s="13"/>
      <c r="S6" s="13"/>
    </row>
    <row r="7" customFormat="false" ht="13.8" hidden="false" customHeight="false" outlineLevel="0" collapsed="false">
      <c r="A7" s="14" t="n">
        <v>1</v>
      </c>
      <c r="B7" s="15" t="s">
        <v>17</v>
      </c>
      <c r="C7" s="16" t="n">
        <v>119</v>
      </c>
      <c r="D7" s="16" t="n">
        <v>310.7</v>
      </c>
      <c r="E7" s="17" t="n">
        <f aca="false">SUM([1]Cічень!E7+[1]Лютий!E7+[1]Березень!E7+[1]Квітень!E7+[1]Травень!E7+[1]Червень!E7+[1]Липень!E7+[1]Серпень!E7)</f>
        <v>6445.21</v>
      </c>
      <c r="F7" s="17" t="n">
        <f aca="false">SUM([1]Cічень!F7+[1]Лютий!F7+[1]Березень!F7+[1]Квітень!F7+[1]Травень!F7+[1]Червень!F7+[1]Липень!F7+[1]Серпень!F7)</f>
        <v>28.6</v>
      </c>
      <c r="G7" s="17" t="n">
        <f aca="false">SUM([1]Cічень!G7+[1]Лютий!G7+[1]Березень!G7+[1]Квітень!G7+[1]Травень!G7+[1]Червень!G7+[1]Липень!G7+[1]Серпень!G7)</f>
        <v>125.05</v>
      </c>
      <c r="H7" s="17" t="n">
        <f aca="false">SUM([1]Cічень!H7+[1]Лютий!H7+[1]Березень!H7+[1]Квітень!H7+[1]Травень!H7+[1]Червень!H7+[1]Липень!H7+[1]Серпень!H7)</f>
        <v>190.66</v>
      </c>
      <c r="I7" s="17" t="n">
        <f aca="false">SUM([1]Cічень!I7+[1]Лютий!I7+[1]Березень!I7+[1]Квітень!I7+[1]Травень!I7+[1]Червень!I7+[1]Липень!I7+[1]Серпень!I7)</f>
        <v>0</v>
      </c>
      <c r="J7" s="18" t="n">
        <f aca="false">K7/D7</f>
        <v>131.622095268748</v>
      </c>
      <c r="K7" s="19" t="n">
        <f aca="false">L7+M7+E7</f>
        <v>40894.985</v>
      </c>
      <c r="L7" s="19" t="n">
        <f aca="false">F7*1163</f>
        <v>33261.8</v>
      </c>
      <c r="M7" s="19" t="n">
        <f aca="false">G7*9.5</f>
        <v>1187.975</v>
      </c>
      <c r="N7" s="20"/>
      <c r="O7" s="21"/>
      <c r="P7" s="22"/>
    </row>
    <row r="8" customFormat="false" ht="13.8" hidden="false" customHeight="false" outlineLevel="0" collapsed="false">
      <c r="A8" s="14" t="n">
        <v>2</v>
      </c>
      <c r="B8" s="15" t="s">
        <v>18</v>
      </c>
      <c r="C8" s="16" t="n">
        <v>48</v>
      </c>
      <c r="D8" s="16" t="n">
        <v>529</v>
      </c>
      <c r="E8" s="17" t="n">
        <f aca="false">SUM([1]Cічень!E9+[1]Лютий!E9+[1]Березень!E9+[1]Квітень!E9+[1]Травень!E9+[1]Червень!E9+[1]Липень!E9+[1]Серпень!E9)</f>
        <v>11114.5</v>
      </c>
      <c r="F8" s="17" t="n">
        <f aca="false">SUM([1]Cічень!F9+[1]Лютий!F9+[1]Березень!F9+[1]Квітень!F9+[1]Травень!F9+[1]Червень!F9+[1]Липень!F9+[1]Серпень!F9)</f>
        <v>0</v>
      </c>
      <c r="G8" s="17" t="n">
        <f aca="false">SUM([1]Cічень!G9+[1]Лютий!G9+[1]Березень!G9+[1]Квітень!G9+[1]Травень!G9+[1]Червень!G9+[1]Липень!G9+[1]Серпень!G9)</f>
        <v>5945.73</v>
      </c>
      <c r="H8" s="17" t="n">
        <f aca="false">SUM([1]Cічень!H9+[1]Лютий!H9+[1]Березень!H9+[1]Квітень!H9+[1]Травень!H9+[1]Червень!H9+[1]Липень!H9+[1]Серпень!H9)</f>
        <v>221.5</v>
      </c>
      <c r="I8" s="17" t="n">
        <f aca="false">SUM([1]Cічень!I9+[1]Лютий!I9+[1]Березень!I9+[1]Квітень!I9+[1]Травень!I9+[1]Червень!I9+[1]Липень!I9+[1]Серпень!I9)</f>
        <v>0</v>
      </c>
      <c r="J8" s="18" t="n">
        <f aca="false">K8/D8</f>
        <v>127.786266540643</v>
      </c>
      <c r="K8" s="19" t="n">
        <f aca="false">L8+M8+E8</f>
        <v>67598.935</v>
      </c>
      <c r="L8" s="19" t="n">
        <f aca="false">F8*1163</f>
        <v>0</v>
      </c>
      <c r="M8" s="19" t="n">
        <f aca="false">G8*9.5</f>
        <v>56484.435</v>
      </c>
      <c r="N8" s="20"/>
      <c r="O8" s="21"/>
      <c r="P8" s="22"/>
    </row>
    <row r="9" customFormat="false" ht="13.8" hidden="false" customHeight="false" outlineLevel="0" collapsed="false">
      <c r="A9" s="14" t="n">
        <v>3</v>
      </c>
      <c r="B9" s="15" t="s">
        <v>19</v>
      </c>
      <c r="C9" s="16" t="n">
        <v>115</v>
      </c>
      <c r="D9" s="16" t="n">
        <v>1993.12</v>
      </c>
      <c r="E9" s="17" t="n">
        <f aca="false">SUM([1]Cічень!E11+[1]Лютий!E11+[1]Березень!E11+[1]Квітень!E11+[1]Травень!E11+[1]Червень!E11+[1]Липень!E11+[1]Серпень!E11)</f>
        <v>24396.86</v>
      </c>
      <c r="F9" s="17" t="n">
        <f aca="false">SUM([1]Cічень!F11+[1]Лютий!F11+[1]Березень!F11+[1]Квітень!F11+[1]Травень!F11+[1]Червень!F11+[1]Липень!F11+[1]Серпень!F11)</f>
        <v>192.3</v>
      </c>
      <c r="G9" s="17" t="n">
        <f aca="false">SUM([1]Cічень!G11+[1]Лютий!G11+[1]Березень!G11+[1]Квітень!G11+[1]Травень!G11+[1]Червень!G11+[1]Липень!G11+[1]Серпень!G11)</f>
        <v>0</v>
      </c>
      <c r="H9" s="17" t="n">
        <f aca="false">SUM([1]Cічень!H11+[1]Лютий!H11+[1]Березень!H11+[1]Квітень!H11+[1]Травень!H11+[1]Червень!H11+[1]Липень!H11+[1]Серпень!H11)</f>
        <v>397</v>
      </c>
      <c r="I9" s="17" t="n">
        <f aca="false">SUM([1]Cічень!I11+[1]Лютий!I11+[1]Березень!I11+[1]Квітень!I11+[1]Травень!I11+[1]Червень!I11+[1]Липень!I11+[1]Серпень!I11)</f>
        <v>0</v>
      </c>
      <c r="J9" s="18" t="n">
        <f aca="false">K9/D9</f>
        <v>124.448984506703</v>
      </c>
      <c r="K9" s="19" t="n">
        <f aca="false">L9+M9+E9</f>
        <v>248041.76</v>
      </c>
      <c r="L9" s="19" t="n">
        <f aca="false">F9*1163</f>
        <v>223644.9</v>
      </c>
      <c r="M9" s="19" t="n">
        <f aca="false">G9*9.5</f>
        <v>0</v>
      </c>
      <c r="N9" s="20"/>
      <c r="O9" s="21"/>
      <c r="P9" s="22"/>
    </row>
    <row r="10" customFormat="false" ht="13.8" hidden="false" customHeight="false" outlineLevel="0" collapsed="false">
      <c r="A10" s="14" t="n">
        <v>4</v>
      </c>
      <c r="B10" s="15" t="s">
        <v>20</v>
      </c>
      <c r="C10" s="16" t="n">
        <v>156</v>
      </c>
      <c r="D10" s="16" t="n">
        <v>570</v>
      </c>
      <c r="E10" s="17" t="n">
        <f aca="false">SUM([1]Cічень!E13+[1]Лютий!E13+[1]Березень!E13+[1]Квітень!E13+[1]Травень!E13+[1]Червень!E13+[1]Липень!E13+[1]Серпень!E13)</f>
        <v>14471.08</v>
      </c>
      <c r="F10" s="17" t="n">
        <f aca="false">SUM([1]Cічень!F13+[1]Лютий!F13+[1]Березень!F13+[1]Квітень!F13+[1]Травень!F13+[1]Червень!F13+[1]Липень!F13+[1]Серпень!F13)</f>
        <v>0</v>
      </c>
      <c r="G10" s="17" t="n">
        <f aca="false">SUM([1]Cічень!G13+[1]Лютий!G13+[1]Березень!G13+[1]Квітень!G13+[1]Травень!G13+[1]Червень!G13+[1]Липень!G13+[1]Серпень!G13)</f>
        <v>5831.14</v>
      </c>
      <c r="H10" s="17" t="n">
        <f aca="false">SUM([1]Cічень!H13+[1]Лютий!H13+[1]Березень!H13+[1]Квітень!H13+[1]Травень!H13+[1]Червень!H13+[1]Липень!H13+[1]Серпень!H13)</f>
        <v>305.32</v>
      </c>
      <c r="I10" s="17" t="n">
        <f aca="false">SUM([1]Cічень!I13+[1]Лютий!I13+[1]Березень!I13+[1]Квітень!I13+[1]Травень!I13+[1]Червень!I13+[1]Липень!I13+[1]Серпень!I13)</f>
        <v>0</v>
      </c>
      <c r="J10" s="18" t="n">
        <f aca="false">K10/D10</f>
        <v>122.573526315789</v>
      </c>
      <c r="K10" s="19" t="n">
        <f aca="false">L10+M10+E10</f>
        <v>69866.91</v>
      </c>
      <c r="L10" s="19" t="n">
        <f aca="false">F10*1163</f>
        <v>0</v>
      </c>
      <c r="M10" s="19" t="n">
        <f aca="false">G10*9.5</f>
        <v>55395.83</v>
      </c>
      <c r="N10" s="20"/>
      <c r="O10" s="21"/>
      <c r="P10" s="22"/>
    </row>
    <row r="11" customFormat="false" ht="13.8" hidden="false" customHeight="false" outlineLevel="0" collapsed="false">
      <c r="A11" s="14" t="n">
        <v>5</v>
      </c>
      <c r="B11" s="15" t="s">
        <v>21</v>
      </c>
      <c r="C11" s="23" t="n">
        <v>124</v>
      </c>
      <c r="D11" s="16" t="n">
        <v>627.8</v>
      </c>
      <c r="E11" s="17" t="n">
        <f aca="false">SUM([1]Cічень!E8+[1]Лютий!E8+[1]Березень!E8+[1]Квітень!E8+[1]Травень!E8+[1]Червень!E8+[1]Липень!E8+[1]Серпень!E8)</f>
        <v>15988.1</v>
      </c>
      <c r="F11" s="17" t="n">
        <f aca="false">SUM([1]Cічень!F8+[1]Лютий!F8+[1]Березень!F8+[1]Квітень!F8+[1]Травень!F8+[1]Червень!F8+[1]Липень!F8+[1]Серпень!F8)</f>
        <v>48.95</v>
      </c>
      <c r="G11" s="17" t="n">
        <f aca="false">SUM([1]Cічень!G8+[1]Лютий!G8+[1]Березень!G8+[1]Квітень!G8+[1]Травень!G8+[1]Червень!G8+[1]Липень!G8+[1]Серпень!G8)</f>
        <v>0</v>
      </c>
      <c r="H11" s="17" t="n">
        <f aca="false">SUM([1]Cічень!H8+[1]Лютий!H8+[1]Березень!H8+[1]Квітень!H8+[1]Травень!H8+[1]Червень!H8+[1]Липень!H8+[1]Серпень!H8)</f>
        <v>321.39</v>
      </c>
      <c r="I11" s="17" t="n">
        <f aca="false">SUM([1]Cічень!I8+[1]Лютий!I8+[1]Березень!I8+[1]Квітень!I8+[1]Травень!I8+[1]Червень!I8+[1]Липень!I8+[1]Серпень!I8)</f>
        <v>0</v>
      </c>
      <c r="J11" s="18" t="n">
        <f aca="false">K11/D11</f>
        <v>116.146782414782</v>
      </c>
      <c r="K11" s="19" t="n">
        <f aca="false">L11+M11+E11</f>
        <v>72916.95</v>
      </c>
      <c r="L11" s="19" t="n">
        <f aca="false">F11*1163</f>
        <v>56928.85</v>
      </c>
      <c r="M11" s="19" t="n">
        <f aca="false">G11*9.5</f>
        <v>0</v>
      </c>
      <c r="N11" s="20"/>
      <c r="O11" s="21"/>
      <c r="P11" s="22"/>
    </row>
    <row r="12" customFormat="false" ht="16.9" hidden="false" customHeight="true" outlineLevel="0" collapsed="false">
      <c r="A12" s="14" t="n">
        <v>6</v>
      </c>
      <c r="B12" s="15" t="s">
        <v>22</v>
      </c>
      <c r="C12" s="16" t="n">
        <v>156</v>
      </c>
      <c r="D12" s="16" t="n">
        <v>951.3</v>
      </c>
      <c r="E12" s="17" t="n">
        <f aca="false">SUM([1]Cічень!E19+[1]Лютий!E19+[1]Березень!E19+[1]Квітень!E19+[1]Травень!E19+[1]Червень!E19+[1]Липень!E19+[1]Серпень!E19)</f>
        <v>19849.67</v>
      </c>
      <c r="F12" s="17" t="n">
        <f aca="false">SUM([1]Cічень!F19+[1]Лютий!F19+[1]Березень!F19+[1]Квітень!F19+[1]Травень!F19+[1]Червень!F19+[1]Липень!F19+[1]Серпень!F19)</f>
        <v>62.08</v>
      </c>
      <c r="G12" s="17" t="n">
        <f aca="false">SUM([1]Cічень!G19+[1]Лютий!G19+[1]Березень!G19+[1]Квітень!G19+[1]Травень!G19+[1]Червень!G19+[1]Липень!G19+[1]Серпень!G19)</f>
        <v>0</v>
      </c>
      <c r="H12" s="17" t="n">
        <f aca="false">SUM([1]Cічень!H19+[1]Лютий!H19+[1]Березень!H19+[1]Квітень!H19+[1]Травень!H19+[1]Червень!H19+[1]Липень!H19+[1]Серпень!H19)</f>
        <v>495.11</v>
      </c>
      <c r="I12" s="17" t="n">
        <f aca="false">SUM([1]Cічень!I19+[1]Лютий!I19+[1]Березень!I19+[1]Квітень!I19+[1]Травень!I19+[1]Червень!I19+[1]Липень!I19+[1]Серпень!I19)</f>
        <v>0</v>
      </c>
      <c r="J12" s="18" t="n">
        <f aca="false">K12/D12</f>
        <v>96.760969200042</v>
      </c>
      <c r="K12" s="19" t="n">
        <f aca="false">L12+M12+E12</f>
        <v>92048.71</v>
      </c>
      <c r="L12" s="19" t="n">
        <f aca="false">F12*1163</f>
        <v>72199.04</v>
      </c>
      <c r="M12" s="19" t="n">
        <f aca="false">G12*9.5</f>
        <v>0</v>
      </c>
      <c r="N12" s="20"/>
      <c r="O12" s="21"/>
      <c r="P12" s="22"/>
    </row>
    <row r="13" customFormat="false" ht="16.9" hidden="false" customHeight="true" outlineLevel="0" collapsed="false">
      <c r="A13" s="14" t="n">
        <v>7</v>
      </c>
      <c r="B13" s="15" t="s">
        <v>23</v>
      </c>
      <c r="C13" s="16" t="n">
        <v>320</v>
      </c>
      <c r="D13" s="16" t="n">
        <v>1642.5</v>
      </c>
      <c r="E13" s="17" t="n">
        <f aca="false">SUM([1]Cічень!E53+[1]Лютий!E53+[1]Березень!E53+[1]Квітень!E53+[1]Травень!E53+[1]Червень!E53+[1]Липень!E53+[1]Серпень!E53)</f>
        <v>21435.45</v>
      </c>
      <c r="F13" s="17" t="n">
        <f aca="false">SUM([1]Cічень!F53+[1]Лютий!F53+[1]Березень!F53+[1]Квітень!F53+[1]Травень!F53+[1]Червень!F53+[1]Липень!F53+[1]Серпень!F53)</f>
        <v>113.66</v>
      </c>
      <c r="G13" s="17" t="n">
        <f aca="false">SUM([1]Cічень!G53+[1]Лютий!G53+[1]Березень!G53+[1]Квітень!G53+[1]Травень!G53+[1]Червень!G53+[1]Липень!G53+[1]Серпень!G53)</f>
        <v>0</v>
      </c>
      <c r="H13" s="17" t="n">
        <f aca="false">SUM([1]Cічень!H53+[1]Лютий!H53+[1]Березень!H53+[1]Квітень!H53+[1]Травень!H53+[1]Червень!H53+[1]Липень!H53+[1]Серпень!H53)</f>
        <v>839.47</v>
      </c>
      <c r="I13" s="17" t="n">
        <f aca="false">SUM([1]Cічень!I53+[1]Лютий!I53+[1]Березень!I53+[1]Квітень!I53+[1]Травень!I53+[1]Червень!I53+[1]Липень!I53+[1]Серпень!I53)</f>
        <v>0</v>
      </c>
      <c r="J13" s="18" t="n">
        <f aca="false">K13/D13</f>
        <v>93.529394216134</v>
      </c>
      <c r="K13" s="19" t="n">
        <f aca="false">L13+M13+E13</f>
        <v>153622.03</v>
      </c>
      <c r="L13" s="19" t="n">
        <f aca="false">F13*1163</f>
        <v>132186.58</v>
      </c>
      <c r="M13" s="19" t="n">
        <f aca="false">G13*9.5</f>
        <v>0</v>
      </c>
      <c r="N13" s="20"/>
      <c r="O13" s="21"/>
      <c r="P13" s="22"/>
    </row>
    <row r="14" customFormat="false" ht="13.8" hidden="false" customHeight="false" outlineLevel="0" collapsed="false">
      <c r="A14" s="14" t="n">
        <v>8</v>
      </c>
      <c r="B14" s="15" t="s">
        <v>24</v>
      </c>
      <c r="C14" s="16" t="n">
        <v>212</v>
      </c>
      <c r="D14" s="16" t="n">
        <v>1060.7</v>
      </c>
      <c r="E14" s="17" t="n">
        <f aca="false">SUM([1]Cічень!E17+[1]Лютий!E17+[1]Березень!E17+[1]Квітень!E17+[1]Травень!E17+[1]Червень!E17+[1]Липень!E17+[1]Серпень!E17)</f>
        <v>14209.36</v>
      </c>
      <c r="F14" s="17" t="n">
        <f aca="false">SUM([1]Cічень!F17+[1]Лютий!F17+[1]Березень!F17+[1]Квітень!F17+[1]Травень!F17+[1]Червень!F17+[1]Липень!F17+[1]Серпень!F17)</f>
        <v>0</v>
      </c>
      <c r="G14" s="17" t="n">
        <f aca="false">SUM([1]Cічень!G17+[1]Лютий!G17+[1]Березень!G17+[1]Квітень!G17+[1]Травень!G17+[1]Червень!G17+[1]Липень!G17+[1]Серпень!G17)</f>
        <v>8932.48</v>
      </c>
      <c r="H14" s="17" t="n">
        <f aca="false">SUM([1]Cічень!H17+[1]Лютий!H17+[1]Березень!H17+[1]Квітень!H17+[1]Травень!H17+[1]Червень!H17+[1]Липень!H17+[1]Серпень!H17)</f>
        <v>375.66</v>
      </c>
      <c r="I14" s="17" t="n">
        <f aca="false">SUM([1]Cічень!I17+[1]Лютий!I17+[1]Березень!I17+[1]Квітень!I17+[1]Травень!I17+[1]Червень!I17+[1]Липень!I17+[1]Серпень!I17)</f>
        <v>0</v>
      </c>
      <c r="J14" s="18" t="n">
        <f aca="false">K14/D14</f>
        <v>93.3986235504855</v>
      </c>
      <c r="K14" s="19" t="n">
        <f aca="false">L14+M14+E14</f>
        <v>99067.92</v>
      </c>
      <c r="L14" s="19" t="n">
        <f aca="false">F14*1163</f>
        <v>0</v>
      </c>
      <c r="M14" s="19" t="n">
        <f aca="false">G14*9.5</f>
        <v>84858.56</v>
      </c>
      <c r="N14" s="20"/>
      <c r="O14" s="21"/>
      <c r="P14" s="22"/>
    </row>
    <row r="15" customFormat="false" ht="13.8" hidden="false" customHeight="false" outlineLevel="0" collapsed="false">
      <c r="A15" s="14" t="n">
        <v>9</v>
      </c>
      <c r="B15" s="15" t="s">
        <v>25</v>
      </c>
      <c r="C15" s="16" t="n">
        <v>138</v>
      </c>
      <c r="D15" s="16" t="n">
        <v>868</v>
      </c>
      <c r="E15" s="17" t="n">
        <f aca="false">SUM([1]Cічень!E12+[1]Лютий!E12+[1]Березень!E12+[1]Квітень!E12+[1]Травень!E12+[1]Червень!E12+[1]Липень!E12+[1]Серпень!E12)</f>
        <v>11760.39</v>
      </c>
      <c r="F15" s="17" t="n">
        <f aca="false">SUM([1]Cічень!F12+[1]Лютий!F12+[1]Березень!F12+[1]Квітень!F12+[1]Травень!F12+[1]Червень!F12+[1]Липень!F12+[1]Серпень!F12)</f>
        <v>59.08</v>
      </c>
      <c r="G15" s="17" t="n">
        <f aca="false">SUM([1]Cічень!G12+[1]Лютий!G12+[1]Березень!G12+[1]Квітень!G12+[1]Травень!G12+[1]Червень!G12+[1]Липень!G12+[1]Серпень!G12)</f>
        <v>0</v>
      </c>
      <c r="H15" s="17" t="n">
        <f aca="false">SUM([1]Cічень!H12+[1]Лютий!H12+[1]Березень!H12+[1]Квітень!H12+[1]Травень!H12+[1]Червень!H12+[1]Липень!H12+[1]Серпень!H12)</f>
        <v>355.16</v>
      </c>
      <c r="I15" s="17" t="n">
        <f aca="false">SUM([1]Cічень!I12+[1]Лютий!I12+[1]Березень!I12+[1]Квітень!I12+[1]Травень!I12+[1]Червень!I12+[1]Липень!I12+[1]Серпень!I12)</f>
        <v>317.81</v>
      </c>
      <c r="J15" s="18" t="n">
        <f aca="false">K15/D15</f>
        <v>92.7078686635945</v>
      </c>
      <c r="K15" s="19" t="n">
        <f aca="false">L15+M15+E15</f>
        <v>80470.43</v>
      </c>
      <c r="L15" s="19" t="n">
        <f aca="false">F15*1163</f>
        <v>68710.04</v>
      </c>
      <c r="M15" s="19" t="n">
        <f aca="false">G15*9.5</f>
        <v>0</v>
      </c>
      <c r="N15" s="20"/>
      <c r="O15" s="21"/>
      <c r="P15" s="22"/>
    </row>
    <row r="16" customFormat="false" ht="13.8" hidden="false" customHeight="false" outlineLevel="0" collapsed="false">
      <c r="A16" s="14" t="n">
        <v>10</v>
      </c>
      <c r="B16" s="15" t="s">
        <v>26</v>
      </c>
      <c r="C16" s="16" t="n">
        <v>364</v>
      </c>
      <c r="D16" s="16" t="n">
        <v>2103.2</v>
      </c>
      <c r="E16" s="17" t="n">
        <f aca="false">SUM([1]Cічень!E38+[1]Лютий!E38+[1]Березень!E38+[1]Квітень!E38+[1]Травень!E38+[1]Червень!E38+[1]Липень!E38+[1]Серпень!E38)</f>
        <v>22507.53</v>
      </c>
      <c r="F16" s="17" t="n">
        <f aca="false">SUM([1]Cічень!F38+[1]Лютий!F38+[1]Березень!F38+[1]Квітень!F38+[1]Травень!F38+[1]Червень!F38+[1]Липень!F38+[1]Серпень!F38)</f>
        <v>132.47</v>
      </c>
      <c r="G16" s="17" t="n">
        <f aca="false">SUM([1]Cічень!G38+[1]Лютий!G38+[1]Березень!G38+[1]Квітень!G38+[1]Травень!G38+[1]Червень!G38+[1]Липень!G38+[1]Серпень!G38)</f>
        <v>0</v>
      </c>
      <c r="H16" s="17" t="n">
        <f aca="false">SUM([1]Cічень!H38+[1]Лютий!H38+[1]Березень!H38+[1]Квітень!H38+[1]Травень!H38+[1]Червень!H38+[1]Липень!H38+[1]Серпень!H38)</f>
        <v>881.72</v>
      </c>
      <c r="I16" s="17" t="n">
        <f aca="false">SUM([1]Cічень!I38+[1]Лютий!I38+[1]Березень!I38+[1]Квітень!I38+[1]Травень!I38+[1]Червень!I38+[1]Липень!I38+[1]Серпень!I38)</f>
        <v>246.7</v>
      </c>
      <c r="J16" s="18" t="n">
        <f aca="false">K16/D16</f>
        <v>83.9530905287182</v>
      </c>
      <c r="K16" s="19" t="n">
        <f aca="false">L16+M16+E16</f>
        <v>176570.14</v>
      </c>
      <c r="L16" s="19" t="n">
        <f aca="false">F16*1163</f>
        <v>154062.61</v>
      </c>
      <c r="M16" s="19" t="n">
        <f aca="false">G16*9.5</f>
        <v>0</v>
      </c>
      <c r="N16" s="20"/>
      <c r="O16" s="21"/>
      <c r="P16" s="22"/>
    </row>
    <row r="17" customFormat="false" ht="13.8" hidden="false" customHeight="false" outlineLevel="0" collapsed="false">
      <c r="A17" s="14" t="n">
        <v>11</v>
      </c>
      <c r="B17" s="15" t="s">
        <v>27</v>
      </c>
      <c r="C17" s="16" t="n">
        <v>386</v>
      </c>
      <c r="D17" s="16" t="n">
        <v>2129.7</v>
      </c>
      <c r="E17" s="17" t="n">
        <f aca="false">SUM([1]Cічень!E27+[1]Лютий!E27+[1]Березень!E27+[1]Квітень!E27+[1]Травень!E27+[1]Червень!E27+[1]Липень!E27+[1]Серпень!E27)</f>
        <v>24138.57</v>
      </c>
      <c r="F17" s="17" t="n">
        <f aca="false">SUM([1]Cічень!F27+[1]Лютий!F27+[1]Березень!F27+[1]Квітень!F27+[1]Травень!F27+[1]Червень!F27+[1]Липень!F27+[1]Серпень!F27)</f>
        <v>123.72</v>
      </c>
      <c r="G17" s="17" t="n">
        <f aca="false">SUM([1]Cічень!G27+[1]Лютий!G27+[1]Березень!G27+[1]Квітень!G27+[1]Травень!G27+[1]Червень!G27+[1]Липень!G27+[1]Серпень!G27)</f>
        <v>0</v>
      </c>
      <c r="H17" s="17" t="n">
        <f aca="false">SUM([1]Cічень!H27+[1]Лютий!H27+[1]Березень!H27+[1]Квітень!H27+[1]Травень!H27+[1]Червень!H27+[1]Липень!H27+[1]Серпень!H27)</f>
        <v>534.25</v>
      </c>
      <c r="I17" s="17" t="n">
        <f aca="false">SUM([1]Cічень!I27+[1]Лютий!I27+[1]Березень!I27+[1]Квітень!I27+[1]Травень!I27+[1]Червень!I27+[1]Липень!I27+[1]Серпень!I27)</f>
        <v>408.11</v>
      </c>
      <c r="J17" s="18" t="n">
        <f aca="false">K17/D17</f>
        <v>78.8960557825046</v>
      </c>
      <c r="K17" s="19" t="n">
        <f aca="false">L17+M17+E17</f>
        <v>168024.93</v>
      </c>
      <c r="L17" s="19" t="n">
        <f aca="false">F17*1163</f>
        <v>143886.36</v>
      </c>
      <c r="M17" s="19" t="n">
        <f aca="false">G17*9.5</f>
        <v>0</v>
      </c>
      <c r="N17" s="20"/>
      <c r="O17" s="21"/>
      <c r="P17" s="22"/>
    </row>
    <row r="18" customFormat="false" ht="13.8" hidden="false" customHeight="false" outlineLevel="0" collapsed="false">
      <c r="A18" s="14" t="n">
        <v>12</v>
      </c>
      <c r="B18" s="15" t="s">
        <v>28</v>
      </c>
      <c r="C18" s="16" t="n">
        <v>213</v>
      </c>
      <c r="D18" s="16" t="n">
        <v>2044.3</v>
      </c>
      <c r="E18" s="17" t="n">
        <f aca="false">SUM([1]Cічень!E44+[1]Лютий!E44+[1]Березень!E44+[1]Квітень!E44+[1]Травень!E44+[1]Червень!E44+[1]Липень!E44+[1]Серпень!E44)</f>
        <v>43086.88</v>
      </c>
      <c r="F18" s="17" t="n">
        <f aca="false">SUM([1]Cічень!F44+[1]Лютий!F44+[1]Березень!F44+[1]Квітень!F44+[1]Травень!F44+[1]Червень!F44+[1]Липень!F44+[1]Серпень!F44)</f>
        <v>99.56</v>
      </c>
      <c r="G18" s="17" t="n">
        <f aca="false">SUM([1]Cічень!G44+[1]Лютий!G44+[1]Березень!G44+[1]Квітень!G44+[1]Травень!G44+[1]Червень!G44+[1]Липень!G44+[1]Серпень!G44)</f>
        <v>0</v>
      </c>
      <c r="H18" s="17" t="n">
        <f aca="false">SUM([1]Cічень!H44+[1]Лютий!H44+[1]Березень!H44+[1]Квітень!H44+[1]Травень!H44+[1]Червень!H44+[1]Липень!H44+[1]Серпень!H44)</f>
        <v>1024.01</v>
      </c>
      <c r="I18" s="17" t="n">
        <f aca="false">SUM([1]Cічень!I44+[1]Лютий!I44+[1]Березень!I44+[1]Квітень!I44+[1]Травень!I44+[1]Червень!I44+[1]Липень!I44+[1]Серпень!I44)</f>
        <v>75.37</v>
      </c>
      <c r="J18" s="18" t="n">
        <f aca="false">K18/D18</f>
        <v>77.7161669030964</v>
      </c>
      <c r="K18" s="19" t="n">
        <f aca="false">L18+M18+E18</f>
        <v>158875.16</v>
      </c>
      <c r="L18" s="19" t="n">
        <f aca="false">F18*1163</f>
        <v>115788.28</v>
      </c>
      <c r="M18" s="19" t="n">
        <f aca="false">G18*9.5</f>
        <v>0</v>
      </c>
      <c r="N18" s="20"/>
      <c r="O18" s="21"/>
      <c r="P18" s="22"/>
    </row>
    <row r="19" customFormat="false" ht="13.8" hidden="false" customHeight="false" outlineLevel="0" collapsed="false">
      <c r="A19" s="14" t="n">
        <v>13</v>
      </c>
      <c r="B19" s="15" t="s">
        <v>29</v>
      </c>
      <c r="C19" s="16" t="n">
        <v>322</v>
      </c>
      <c r="D19" s="16" t="n">
        <v>1735</v>
      </c>
      <c r="E19" s="17" t="n">
        <f aca="false">SUM([1]Cічень!E14+[1]Лютий!E14+[1]Березень!E14+[1]Квітень!E14+[1]Травень!E14+[1]Червень!E14+[1]Липень!E14+[1]Серпень!E14)</f>
        <v>22894.76</v>
      </c>
      <c r="F19" s="17" t="n">
        <f aca="false">SUM([1]Cічень!F14+[1]Лютий!F14+[1]Березень!F14+[1]Квітень!F14+[1]Травень!F14+[1]Червень!F14+[1]Липень!F14+[1]Серпень!F14)</f>
        <v>94.59</v>
      </c>
      <c r="G19" s="17" t="n">
        <f aca="false">SUM([1]Cічень!G14+[1]Лютий!G14+[1]Березень!G14+[1]Квітень!G14+[1]Травень!G14+[1]Червень!G14+[1]Липень!G14+[1]Серпень!G14)</f>
        <v>0</v>
      </c>
      <c r="H19" s="17" t="n">
        <f aca="false">SUM([1]Cічень!H14+[1]Лютий!H14+[1]Березень!H14+[1]Квітень!H14+[1]Травень!H14+[1]Червень!H14+[1]Липень!H14+[1]Серпень!H14)</f>
        <v>1183.07</v>
      </c>
      <c r="I19" s="17" t="n">
        <f aca="false">SUM([1]Cічень!I14+[1]Лютий!I14+[1]Березень!I14+[1]Квітень!I14+[1]Травень!I14+[1]Червень!I14+[1]Липень!I14+[1]Серпень!I14)</f>
        <v>396.24</v>
      </c>
      <c r="J19" s="18" t="n">
        <f aca="false">K19/D19</f>
        <v>76.6011123919308</v>
      </c>
      <c r="K19" s="19" t="n">
        <f aca="false">L19+M19+E19</f>
        <v>132902.93</v>
      </c>
      <c r="L19" s="19" t="n">
        <f aca="false">F19*1163</f>
        <v>110008.17</v>
      </c>
      <c r="M19" s="19" t="n">
        <f aca="false">G19*9.5</f>
        <v>0</v>
      </c>
      <c r="N19" s="20"/>
      <c r="O19" s="21"/>
      <c r="P19" s="22"/>
    </row>
    <row r="20" customFormat="false" ht="13.8" hidden="false" customHeight="false" outlineLevel="0" collapsed="false">
      <c r="A20" s="14" t="n">
        <v>14</v>
      </c>
      <c r="B20" s="15" t="s">
        <v>30</v>
      </c>
      <c r="C20" s="16" t="n">
        <v>360</v>
      </c>
      <c r="D20" s="16" t="n">
        <v>2274.9</v>
      </c>
      <c r="E20" s="17" t="n">
        <f aca="false">SUM([1]Cічень!E30+[1]Лютий!E30+[1]Березень!E30+[1]Квітень!E30+[1]Травень!E30+[1]Червень!E30+[1]Липень!E30+[1]Серпень!E30)</f>
        <v>26668.84</v>
      </c>
      <c r="F20" s="17" t="n">
        <f aca="false">SUM([1]Cічень!F30+[1]Лютий!F30+[1]Березень!F30+[1]Квітень!F30+[1]Травень!F30+[1]Червень!F30+[1]Липень!F30+[1]Серпень!F30)</f>
        <v>125.8</v>
      </c>
      <c r="G20" s="17" t="n">
        <f aca="false">SUM([1]Cічень!G30+[1]Лютий!G30+[1]Березень!G30+[1]Квітень!G30+[1]Травень!G30+[1]Червень!G30+[1]Липень!G30+[1]Серпень!G30)</f>
        <v>0</v>
      </c>
      <c r="H20" s="17" t="n">
        <f aca="false">SUM([1]Cічень!H30+[1]Лютий!H30+[1]Березень!H30+[1]Квітень!H30+[1]Травень!H30+[1]Червень!H30+[1]Липень!H30+[1]Серпень!H30)</f>
        <v>756.02</v>
      </c>
      <c r="I20" s="17" t="n">
        <f aca="false">SUM([1]Cічень!I30+[1]Лютий!I30+[1]Березень!I30+[1]Квітень!I30+[1]Травень!I30+[1]Червень!I30+[1]Липень!I30+[1]Серпень!I30)</f>
        <v>0</v>
      </c>
      <c r="J20" s="18" t="n">
        <f aca="false">K20/D20</f>
        <v>76.0359752077014</v>
      </c>
      <c r="K20" s="19" t="n">
        <f aca="false">L20+M20+E20</f>
        <v>172974.24</v>
      </c>
      <c r="L20" s="19" t="n">
        <f aca="false">F20*1163</f>
        <v>146305.4</v>
      </c>
      <c r="M20" s="19" t="n">
        <f aca="false">G20*9.5</f>
        <v>0</v>
      </c>
      <c r="N20" s="20"/>
      <c r="O20" s="21"/>
      <c r="P20" s="22"/>
    </row>
    <row r="21" customFormat="false" ht="13.8" hidden="false" customHeight="false" outlineLevel="0" collapsed="false">
      <c r="A21" s="14" t="n">
        <v>15</v>
      </c>
      <c r="B21" s="15" t="s">
        <v>31</v>
      </c>
      <c r="C21" s="16" t="n">
        <v>54</v>
      </c>
      <c r="D21" s="16" t="n">
        <v>1066.2</v>
      </c>
      <c r="E21" s="17" t="n">
        <f aca="false">SUM([1]Cічень!E40+[1]Лютий!E40+[1]Березень!E40+[1]Квітень!E40+[1]Травень!E40+[1]Червень!E40+[1]Липень!E40+[1]Серпень!E40)</f>
        <v>32733.93</v>
      </c>
      <c r="F21" s="17" t="n">
        <f aca="false">SUM([1]Cічень!F40+[1]Лютий!F40+[1]Березень!F40+[1]Квітень!F40+[1]Травень!F40+[1]Червень!F40+[1]Липень!F40+[1]Серпень!F40)</f>
        <v>41.47</v>
      </c>
      <c r="G21" s="17" t="n">
        <f aca="false">SUM([1]Cічень!G40+[1]Лютий!G40+[1]Березень!G40+[1]Квітень!G40+[1]Травень!G40+[1]Червень!G40+[1]Липень!G40+[1]Серпень!G40)</f>
        <v>0</v>
      </c>
      <c r="H21" s="17" t="n">
        <f aca="false">SUM([1]Cічень!H40+[1]Лютий!H40+[1]Березень!H40+[1]Квітень!H40+[1]Травень!H40+[1]Червень!H40+[1]Липень!H40+[1]Серпень!H40)</f>
        <v>0</v>
      </c>
      <c r="I21" s="17" t="n">
        <f aca="false">SUM([1]Cічень!I40+[1]Лютий!I40+[1]Березень!I40+[1]Квітень!I40+[1]Травень!I40+[1]Червень!I40+[1]Липень!I40+[1]Серпень!I40)</f>
        <v>0</v>
      </c>
      <c r="J21" s="18" t="n">
        <f aca="false">K21/D21</f>
        <v>75.9365409866817</v>
      </c>
      <c r="K21" s="19" t="n">
        <f aca="false">L21+M21+E21</f>
        <v>80963.54</v>
      </c>
      <c r="L21" s="19" t="n">
        <f aca="false">F21*1163</f>
        <v>48229.61</v>
      </c>
      <c r="M21" s="19" t="n">
        <f aca="false">G21*9.5</f>
        <v>0</v>
      </c>
      <c r="N21" s="20"/>
      <c r="O21" s="21"/>
      <c r="P21" s="22"/>
    </row>
    <row r="22" customFormat="false" ht="13.8" hidden="false" customHeight="false" outlineLevel="0" collapsed="false">
      <c r="A22" s="14" t="n">
        <v>16</v>
      </c>
      <c r="B22" s="15" t="s">
        <v>32</v>
      </c>
      <c r="C22" s="16" t="n">
        <v>464</v>
      </c>
      <c r="D22" s="16" t="n">
        <v>2437.4</v>
      </c>
      <c r="E22" s="17" t="n">
        <f aca="false">SUM([1]Cічень!E54+[1]Лютий!E54+[1]Березень!E54+[1]Квітень!E54+[1]Травень!E54+[1]Червень!E54+[1]Липень!E54+[1]Серпень!E54)</f>
        <v>26402.55</v>
      </c>
      <c r="F22" s="17" t="n">
        <f aca="false">SUM([1]Cічень!F54+[1]Лютий!F54+[1]Березень!F54+[1]Квітень!F54+[1]Травень!F54+[1]Червень!F54+[1]Липень!F54+[1]Серпень!F54)</f>
        <v>135.93</v>
      </c>
      <c r="G22" s="17" t="n">
        <f aca="false">SUM([1]Cічень!G54+[1]Лютий!G54+[1]Березень!G54+[1]Квітень!G54+[1]Травень!G54+[1]Червень!G54+[1]Липень!G54+[1]Серпень!G54)</f>
        <v>0</v>
      </c>
      <c r="H22" s="17" t="n">
        <f aca="false">SUM([1]Cічень!H54+[1]Лютий!H54+[1]Березень!H54+[1]Квітень!H54+[1]Травень!H54+[1]Червень!H54+[1]Липень!H54+[1]Серпень!H54)</f>
        <v>1031.75</v>
      </c>
      <c r="I22" s="17" t="n">
        <f aca="false">SUM([1]Cічень!I54+[1]Лютий!I54+[1]Березень!I54+[1]Квітень!I54+[1]Травень!I54+[1]Червень!I54+[1]Липень!I54+[1]Серпень!I54)</f>
        <v>441.83</v>
      </c>
      <c r="J22" s="18" t="n">
        <f aca="false">K22/D22</f>
        <v>75.6909575777468</v>
      </c>
      <c r="K22" s="19" t="n">
        <f aca="false">L22+M22+E22</f>
        <v>184489.14</v>
      </c>
      <c r="L22" s="19" t="n">
        <f aca="false">F22*1163</f>
        <v>158086.59</v>
      </c>
      <c r="M22" s="19" t="n">
        <f aca="false">G22*9.5</f>
        <v>0</v>
      </c>
      <c r="N22" s="20"/>
      <c r="O22" s="21"/>
      <c r="P22" s="22"/>
    </row>
    <row r="23" customFormat="false" ht="13.8" hidden="false" customHeight="false" outlineLevel="0" collapsed="false">
      <c r="A23" s="14" t="n">
        <v>17</v>
      </c>
      <c r="B23" s="15" t="s">
        <v>33</v>
      </c>
      <c r="C23" s="16" t="n">
        <v>204</v>
      </c>
      <c r="D23" s="16" t="n">
        <v>1049.12</v>
      </c>
      <c r="E23" s="17" t="n">
        <f aca="false">SUM([1]Cічень!E20+[1]Лютий!E20+[1]Березень!E20+[1]Квітень!E20+[1]Травень!E20+[1]Червень!E20+[1]Липень!E20+[1]Серпень!E20)</f>
        <v>24057.63</v>
      </c>
      <c r="F23" s="17" t="n">
        <f aca="false">SUM([1]Cічень!F20+[1]Лютий!F20+[1]Березень!F20+[1]Квітень!F20+[1]Травень!F20+[1]Червень!F20+[1]Липень!F20+[1]Серпень!F20)</f>
        <v>46.45</v>
      </c>
      <c r="G23" s="17" t="n">
        <f aca="false">SUM([1]Cічень!G20+[1]Лютий!G20+[1]Березень!G20+[1]Квітень!G20+[1]Травень!G20+[1]Червень!G20+[1]Липень!G20+[1]Серпень!G20)</f>
        <v>0</v>
      </c>
      <c r="H23" s="17" t="n">
        <f aca="false">SUM([1]Cічень!H20+[1]Лютий!H20+[1]Березень!H20+[1]Квітень!H20+[1]Травень!H20+[1]Червень!H20+[1]Липень!H20+[1]Серпень!H20)</f>
        <v>655.76</v>
      </c>
      <c r="I23" s="17" t="n">
        <f aca="false">SUM([1]Cічень!I20+[1]Лютий!I20+[1]Березень!I20+[1]Квітень!I20+[1]Травень!I20+[1]Червень!I20+[1]Липень!I20+[1]Серпень!I20)</f>
        <v>0</v>
      </c>
      <c r="J23" s="18" t="n">
        <f aca="false">K23/D23</f>
        <v>74.4233071526613</v>
      </c>
      <c r="K23" s="19" t="n">
        <f aca="false">L23+M23+E23</f>
        <v>78078.98</v>
      </c>
      <c r="L23" s="19" t="n">
        <f aca="false">F23*1163</f>
        <v>54021.35</v>
      </c>
      <c r="M23" s="19" t="n">
        <f aca="false">G23*9.5</f>
        <v>0</v>
      </c>
      <c r="N23" s="20"/>
      <c r="O23" s="21"/>
      <c r="P23" s="22"/>
    </row>
    <row r="24" customFormat="false" ht="13.8" hidden="false" customHeight="false" outlineLevel="0" collapsed="false">
      <c r="A24" s="14" t="n">
        <v>18</v>
      </c>
      <c r="B24" s="15" t="s">
        <v>34</v>
      </c>
      <c r="C24" s="16" t="n">
        <v>321</v>
      </c>
      <c r="D24" s="16" t="n">
        <v>1945.9</v>
      </c>
      <c r="E24" s="17" t="n">
        <f aca="false">SUM([1]Cічень!E16+[1]Лютий!E16+[1]Березень!E16+[1]Квітень!E16+[1]Травень!E16+[1]Червень!E16+[1]Липень!E16+[1]Серпень!E16)</f>
        <v>17531.53</v>
      </c>
      <c r="F24" s="17" t="n">
        <f aca="false">SUM([1]Cічень!F16+[1]Лютий!F16+[1]Березень!F16+[1]Квітень!F16+[1]Травень!F16+[1]Червень!F16+[1]Липень!F16+[1]Серпень!F16)</f>
        <v>109.12</v>
      </c>
      <c r="G24" s="17" t="n">
        <f aca="false">SUM([1]Cічень!G16+[1]Лютий!G16+[1]Березень!G16+[1]Квітень!G16+[1]Травень!G16+[1]Червень!G16+[1]Липень!G16+[1]Серпень!G16)</f>
        <v>0</v>
      </c>
      <c r="H24" s="17" t="n">
        <f aca="false">SUM([1]Cічень!H16+[1]Лютий!H16+[1]Березень!H16+[1]Квітень!H16+[1]Травень!H16+[1]Червень!H16+[1]Липень!H16+[1]Серпень!H16)</f>
        <v>713.25</v>
      </c>
      <c r="I24" s="17" t="n">
        <f aca="false">SUM([1]Cічень!I16+[1]Лютий!I16+[1]Березень!I16+[1]Квітень!I16+[1]Травень!I16+[1]Червень!I16+[1]Липень!I16+[1]Серпень!I16)</f>
        <v>301.67</v>
      </c>
      <c r="J24" s="18" t="n">
        <f aca="false">K24/D24</f>
        <v>74.2268821624955</v>
      </c>
      <c r="K24" s="19" t="n">
        <f aca="false">L24+M24+E24</f>
        <v>144438.09</v>
      </c>
      <c r="L24" s="19" t="n">
        <f aca="false">F24*1163</f>
        <v>126906.56</v>
      </c>
      <c r="M24" s="19" t="n">
        <f aca="false">G24*9.5</f>
        <v>0</v>
      </c>
      <c r="N24" s="20"/>
      <c r="O24" s="21"/>
      <c r="P24" s="22"/>
    </row>
    <row r="25" customFormat="false" ht="13.8" hidden="false" customHeight="false" outlineLevel="0" collapsed="false">
      <c r="A25" s="14" t="n">
        <v>19</v>
      </c>
      <c r="B25" s="15" t="s">
        <v>35</v>
      </c>
      <c r="C25" s="16" t="n">
        <v>416</v>
      </c>
      <c r="D25" s="16" t="n">
        <v>2416.8</v>
      </c>
      <c r="E25" s="17" t="n">
        <f aca="false">SUM([1]Cічень!E26+[1]Лютий!E26+[1]Березень!E26+[1]Квітень!E26+[1]Травень!E26+[1]Червень!E26+[1]Липень!E26+[1]Серпень!E26)</f>
        <v>25007.82</v>
      </c>
      <c r="F25" s="17" t="n">
        <f aca="false">SUM([1]Cічень!F26+[1]Лютий!F26+[1]Березень!F26+[1]Квітень!F26+[1]Травень!F26+[1]Червень!F26+[1]Липень!F26+[1]Серпень!F26)</f>
        <v>127.56</v>
      </c>
      <c r="G25" s="17" t="n">
        <f aca="false">SUM([1]Cічень!G26+[1]Лютий!G26+[1]Березень!G26+[1]Квітень!G26+[1]Травень!G26+[1]Червень!G26+[1]Липень!G26+[1]Серпень!G26)</f>
        <v>0</v>
      </c>
      <c r="H25" s="17" t="n">
        <f aca="false">SUM([1]Cічень!H26+[1]Лютий!H26+[1]Березень!H26+[1]Квітень!H26+[1]Травень!H26+[1]Червень!H26+[1]Липень!H26+[1]Серпень!H26)</f>
        <v>1258.29</v>
      </c>
      <c r="I25" s="17" t="n">
        <f aca="false">SUM([1]Cічень!I26+[1]Лютий!I26+[1]Березень!I26+[1]Квітень!I26+[1]Травень!I26+[1]Червень!I26+[1]Липень!I26+[1]Серпень!I26)</f>
        <v>457</v>
      </c>
      <c r="J25" s="18" t="n">
        <f aca="false">K25/D25</f>
        <v>71.7312562065541</v>
      </c>
      <c r="K25" s="19" t="n">
        <f aca="false">L25+M25+E25</f>
        <v>173360.1</v>
      </c>
      <c r="L25" s="19" t="n">
        <f aca="false">F25*1163</f>
        <v>148352.28</v>
      </c>
      <c r="M25" s="19" t="n">
        <f aca="false">G25*9.5</f>
        <v>0</v>
      </c>
      <c r="N25" s="20"/>
      <c r="O25" s="21"/>
      <c r="P25" s="22"/>
    </row>
    <row r="26" customFormat="false" ht="13.8" hidden="false" customHeight="false" outlineLevel="0" collapsed="false">
      <c r="A26" s="14" t="n">
        <v>20</v>
      </c>
      <c r="B26" s="15" t="s">
        <v>36</v>
      </c>
      <c r="C26" s="16" t="n">
        <v>308</v>
      </c>
      <c r="D26" s="16" t="n">
        <v>1799.2</v>
      </c>
      <c r="E26" s="17" t="n">
        <f aca="false">SUM([1]Cічень!E23+[1]Лютий!E23+[1]Березень!E23+[1]Квітень!E23+[1]Травень!E23+[1]Червень!E23+[1]Липень!E23+[1]Серпень!E23)</f>
        <v>20795.48</v>
      </c>
      <c r="F26" s="17" t="n">
        <f aca="false">SUM([1]Cічень!F23+[1]Лютий!F23+[1]Березень!F23+[1]Квітень!F23+[1]Травень!F23+[1]Червень!F23+[1]Липень!F23+[1]Серпень!F23)</f>
        <v>91.73</v>
      </c>
      <c r="G26" s="17" t="n">
        <f aca="false">SUM([1]Cічень!G23+[1]Лютий!G23+[1]Березень!G23+[1]Квітень!G23+[1]Травень!G23+[1]Червень!G23+[1]Липень!G23+[1]Серпень!G23)</f>
        <v>0</v>
      </c>
      <c r="H26" s="17" t="n">
        <f aca="false">SUM([1]Cічень!H23+[1]Лютий!H23+[1]Березень!H23+[1]Квітень!H23+[1]Травень!H23+[1]Червень!H23+[1]Липень!H23+[1]Серпень!H23)</f>
        <v>458.75</v>
      </c>
      <c r="I26" s="17" t="n">
        <f aca="false">SUM([1]Cічень!I23+[1]Лютий!I23+[1]Березень!I23+[1]Квітень!I23+[1]Травень!I23+[1]Червень!I23+[1]Липень!I23+[1]Серпень!I23)</f>
        <v>311.7</v>
      </c>
      <c r="J26" s="18" t="n">
        <f aca="false">K26/D26</f>
        <v>70.8523065807025</v>
      </c>
      <c r="K26" s="19" t="n">
        <f aca="false">L26+M26+E26</f>
        <v>127477.47</v>
      </c>
      <c r="L26" s="19" t="n">
        <f aca="false">F26*1163</f>
        <v>106681.99</v>
      </c>
      <c r="M26" s="19" t="n">
        <f aca="false">G26*9.5</f>
        <v>0</v>
      </c>
      <c r="N26" s="20"/>
      <c r="O26" s="21"/>
      <c r="P26" s="22"/>
    </row>
    <row r="27" customFormat="false" ht="13.8" hidden="false" customHeight="false" outlineLevel="0" collapsed="false">
      <c r="A27" s="14" t="n">
        <v>21</v>
      </c>
      <c r="B27" s="15" t="s">
        <v>37</v>
      </c>
      <c r="C27" s="16" t="n">
        <v>315</v>
      </c>
      <c r="D27" s="16" t="n">
        <v>2129.7</v>
      </c>
      <c r="E27" s="17" t="n">
        <f aca="false">SUM([1]Cічень!E33+[1]Лютий!E33+[1]Березень!E33+[1]Квітень!E33+[1]Травень!E33+[1]Червень!E33+[1]Липень!E33+[1]Серпень!E33)</f>
        <v>17199.99</v>
      </c>
      <c r="F27" s="17" t="n">
        <f aca="false">SUM([1]Cічень!F33+[1]Лютий!F33+[1]Березень!F33+[1]Квітень!F33+[1]Травень!F33+[1]Червень!F33+[1]Липень!F33+[1]Серпень!F33)</f>
        <v>114.6</v>
      </c>
      <c r="G27" s="17" t="n">
        <f aca="false">SUM([1]Cічень!G33+[1]Лютий!G33+[1]Березень!G33+[1]Квітень!G33+[1]Травень!G33+[1]Червень!G33+[1]Липень!G33+[1]Серпень!G33)</f>
        <v>0</v>
      </c>
      <c r="H27" s="17" t="n">
        <f aca="false">SUM([1]Cічень!H33+[1]Лютий!H33+[1]Березень!H33+[1]Квітень!H33+[1]Травень!H33+[1]Червень!H33+[1]Липень!H33+[1]Серпень!H33)</f>
        <v>704.72</v>
      </c>
      <c r="I27" s="17" t="n">
        <f aca="false">SUM([1]Cічень!I33+[1]Лютий!I33+[1]Березень!I33+[1]Квітень!I33+[1]Травень!I33+[1]Червень!I33+[1]Липень!I33+[1]Серпень!I33)</f>
        <v>361.93</v>
      </c>
      <c r="J27" s="18" t="n">
        <f aca="false">K27/D27</f>
        <v>70.6577405268348</v>
      </c>
      <c r="K27" s="19" t="n">
        <f aca="false">L27+M27+E27</f>
        <v>150479.79</v>
      </c>
      <c r="L27" s="19" t="n">
        <f aca="false">F27*1163</f>
        <v>133279.8</v>
      </c>
      <c r="M27" s="19" t="n">
        <f aca="false">G27*9.5</f>
        <v>0</v>
      </c>
      <c r="N27" s="20"/>
      <c r="O27" s="21"/>
      <c r="P27" s="22"/>
    </row>
    <row r="28" customFormat="false" ht="13.8" hidden="false" customHeight="false" outlineLevel="0" collapsed="false">
      <c r="A28" s="14" t="n">
        <v>22</v>
      </c>
      <c r="B28" s="15" t="s">
        <v>38</v>
      </c>
      <c r="C28" s="23" t="n">
        <v>219</v>
      </c>
      <c r="D28" s="16" t="n">
        <v>2020.8</v>
      </c>
      <c r="E28" s="17" t="n">
        <f aca="false">SUM([1]Cічень!E10+[1]Лютий!E10+[1]Березень!E10+[1]Квітень!E10+[1]Травень!E10+[1]Червень!E10+[1]Липень!E10+[1]Серпень!E10)</f>
        <v>23540.41</v>
      </c>
      <c r="F28" s="17" t="n">
        <f aca="false">SUM([1]Cічень!F10+[1]Лютий!F10+[1]Березень!F10+[1]Квітень!F10+[1]Травень!F10+[1]Червень!F10+[1]Липень!F10+[1]Серпень!F10)</f>
        <v>100.89</v>
      </c>
      <c r="G28" s="17" t="n">
        <f aca="false">SUM([1]Cічень!G10+[1]Лютий!G10+[1]Березень!G10+[1]Квітень!G10+[1]Травень!G10+[1]Червень!G10+[1]Липень!G10+[1]Серпень!G10)</f>
        <v>0</v>
      </c>
      <c r="H28" s="17" t="n">
        <f aca="false">SUM([1]Cічень!H10+[1]Лютий!H10+[1]Березень!H10+[1]Квітень!H10+[1]Травень!H10+[1]Червень!H10+[1]Липень!H10+[1]Серпень!H10)</f>
        <v>1291.87</v>
      </c>
      <c r="I28" s="17" t="n">
        <f aca="false">SUM([1]Cічень!I10+[1]Лютий!I10+[1]Березень!I10+[1]Квітень!I10+[1]Травень!I10+[1]Червень!I10+[1]Липень!I10+[1]Серпень!I10)</f>
        <v>0</v>
      </c>
      <c r="J28" s="18" t="n">
        <f aca="false">K28/D28</f>
        <v>69.7127276326208</v>
      </c>
      <c r="K28" s="19" t="n">
        <f aca="false">L28+M28+E28</f>
        <v>140875.48</v>
      </c>
      <c r="L28" s="19" t="n">
        <f aca="false">F28*1163</f>
        <v>117335.07</v>
      </c>
      <c r="M28" s="19" t="n">
        <f aca="false">G28*9.5</f>
        <v>0</v>
      </c>
      <c r="N28" s="20"/>
      <c r="O28" s="21"/>
      <c r="P28" s="22"/>
    </row>
    <row r="29" customFormat="false" ht="13.8" hidden="false" customHeight="false" outlineLevel="0" collapsed="false">
      <c r="A29" s="14" t="n">
        <v>23</v>
      </c>
      <c r="B29" s="15" t="s">
        <v>39</v>
      </c>
      <c r="C29" s="16" t="n">
        <v>350</v>
      </c>
      <c r="D29" s="16" t="n">
        <v>2104.3</v>
      </c>
      <c r="E29" s="17" t="n">
        <f aca="false">SUM([1]Cічень!E21+[1]Лютий!E21+[1]Березень!E21+[1]Квітень!E21+[1]Травень!E21+[1]Червень!E21+[1]Липень!E21+[1]Серпень!E21)</f>
        <v>23019.41</v>
      </c>
      <c r="F29" s="17" t="n">
        <f aca="false">SUM([1]Cічень!F21+[1]Лютий!F21+[1]Березень!F21+[1]Квітень!F21+[1]Травень!F21+[1]Червень!F21+[1]Липень!F21+[1]Серпень!F21)</f>
        <v>105.45</v>
      </c>
      <c r="G29" s="17" t="n">
        <f aca="false">SUM([1]Cічень!G21+[1]Лютий!G21+[1]Березень!G21+[1]Квітень!G21+[1]Травень!G21+[1]Червень!G21+[1]Липень!G21+[1]Серпень!G21)</f>
        <v>0</v>
      </c>
      <c r="H29" s="17" t="n">
        <f aca="false">SUM([1]Cічень!H21+[1]Лютий!H21+[1]Березень!H21+[1]Квітень!H21+[1]Травень!H21+[1]Червень!H21+[1]Липень!H21+[1]Серпень!H21)</f>
        <v>798.73</v>
      </c>
      <c r="I29" s="17" t="n">
        <f aca="false">SUM([1]Cічень!I21+[1]Лютий!I21+[1]Березень!I21+[1]Квітень!I21+[1]Травень!I21+[1]Червень!I21+[1]Липень!I21+[1]Серпень!I21)</f>
        <v>54</v>
      </c>
      <c r="J29" s="18" t="n">
        <f aca="false">K29/D29</f>
        <v>69.219103739961</v>
      </c>
      <c r="K29" s="19" t="n">
        <f aca="false">L29+M29+E29</f>
        <v>145657.76</v>
      </c>
      <c r="L29" s="19" t="n">
        <f aca="false">F29*1163</f>
        <v>122638.35</v>
      </c>
      <c r="M29" s="19" t="n">
        <f aca="false">G29*9.5</f>
        <v>0</v>
      </c>
      <c r="N29" s="20"/>
      <c r="O29" s="21"/>
      <c r="P29" s="22"/>
    </row>
    <row r="30" customFormat="false" ht="13.8" hidden="false" customHeight="false" outlineLevel="0" collapsed="false">
      <c r="A30" s="14" t="n">
        <v>24</v>
      </c>
      <c r="B30" s="15" t="s">
        <v>40</v>
      </c>
      <c r="C30" s="23" t="n">
        <v>222</v>
      </c>
      <c r="D30" s="16" t="n">
        <v>1803.7</v>
      </c>
      <c r="E30" s="17" t="n">
        <f aca="false">SUM([1]Cічень!E28+[1]Лютий!E28+[1]Березень!E28+[1]Квітень!E28+[1]Травень!E28+[1]Червень!E28+[1]Липень!E28+[1]Серпень!E28)</f>
        <v>17908.66</v>
      </c>
      <c r="F30" s="17" t="n">
        <f aca="false">SUM([1]Cічень!F28+[1]Лютий!F28+[1]Березень!F28+[1]Квітень!F28+[1]Травень!F28+[1]Червень!F28+[1]Липень!F28+[1]Серпень!F28)</f>
        <v>89.32</v>
      </c>
      <c r="G30" s="17" t="n">
        <f aca="false">SUM([1]Cічень!G28+[1]Лютий!G28+[1]Березень!G28+[1]Квітень!G28+[1]Травень!G28+[1]Червень!G28+[1]Липень!G28+[1]Серпень!G28)</f>
        <v>0</v>
      </c>
      <c r="H30" s="17" t="n">
        <f aca="false">SUM([1]Cічень!H28+[1]Лютий!H28+[1]Березень!H28+[1]Квітень!H28+[1]Травень!H28+[1]Червень!H28+[1]Липень!H28+[1]Серпень!H28)</f>
        <v>501.55</v>
      </c>
      <c r="I30" s="17" t="n">
        <f aca="false">SUM([1]Cічень!I28+[1]Лютий!I28+[1]Березень!I28+[1]Квітень!I28+[1]Травень!I28+[1]Червень!I28+[1]Липень!I28+[1]Серпень!I28)</f>
        <v>264.82</v>
      </c>
      <c r="J30" s="18" t="n">
        <f aca="false">K30/D30</f>
        <v>67.521106614182</v>
      </c>
      <c r="K30" s="19" t="n">
        <f aca="false">L30+M30+E30</f>
        <v>121787.82</v>
      </c>
      <c r="L30" s="19" t="n">
        <f aca="false">F30*1163</f>
        <v>103879.16</v>
      </c>
      <c r="M30" s="19" t="n">
        <f aca="false">G30*9.5</f>
        <v>0</v>
      </c>
      <c r="N30" s="20"/>
      <c r="O30" s="21"/>
      <c r="P30" s="22"/>
    </row>
    <row r="31" customFormat="false" ht="13.8" hidden="false" customHeight="false" outlineLevel="0" collapsed="false">
      <c r="A31" s="14" t="n">
        <v>25</v>
      </c>
      <c r="B31" s="15" t="s">
        <v>41</v>
      </c>
      <c r="C31" s="16" t="n">
        <v>43</v>
      </c>
      <c r="D31" s="16" t="n">
        <v>550</v>
      </c>
      <c r="E31" s="17" t="n">
        <f aca="false">SUM([1]Cічень!E41+[1]Лютий!E41+[1]Березень!E41+[1]Квітень!E41+[1]Травень!E41+[1]Червень!E41+[1]Липень!E41+[1]Серпень!E41)</f>
        <v>10215.43</v>
      </c>
      <c r="F31" s="17" t="n">
        <f aca="false">SUM([1]Cічень!F41+[1]Лютий!F41+[1]Березень!F41+[1]Квітень!F41+[1]Травень!F41+[1]Червень!F41+[1]Липень!F41+[1]Серпень!F41)</f>
        <v>0</v>
      </c>
      <c r="G31" s="17" t="n">
        <f aca="false">SUM([1]Cічень!G41+[1]Лютий!G41+[1]Березень!G41+[1]Квітень!G41+[1]Травень!G41+[1]Червень!G41+[1]Липень!G41+[1]Серпень!G41)</f>
        <v>2775.9</v>
      </c>
      <c r="H31" s="17" t="n">
        <f aca="false">SUM([1]Cічень!H41+[1]Лютий!H41+[1]Березень!H41+[1]Квітень!H41+[1]Травень!H41+[1]Червень!H41+[1]Липень!H41+[1]Серпень!H41)</f>
        <v>219.29</v>
      </c>
      <c r="I31" s="17" t="n">
        <f aca="false">SUM([1]Cічень!I41+[1]Лютий!I41+[1]Березень!I41+[1]Квітень!I41+[1]Травень!I41+[1]Червень!I41+[1]Липень!I41+[1]Серпень!I41)</f>
        <v>0</v>
      </c>
      <c r="J31" s="18" t="n">
        <f aca="false">K31/D31</f>
        <v>66.5208727272727</v>
      </c>
      <c r="K31" s="19" t="n">
        <f aca="false">L31+M31+E31</f>
        <v>36586.48</v>
      </c>
      <c r="L31" s="19" t="n">
        <f aca="false">F31*1163</f>
        <v>0</v>
      </c>
      <c r="M31" s="19" t="n">
        <f aca="false">G31*9.5</f>
        <v>26371.05</v>
      </c>
      <c r="N31" s="20"/>
      <c r="O31" s="21"/>
      <c r="P31" s="22"/>
    </row>
    <row r="32" customFormat="false" ht="13.8" hidden="false" customHeight="false" outlineLevel="0" collapsed="false">
      <c r="A32" s="14" t="n">
        <v>26</v>
      </c>
      <c r="B32" s="15" t="s">
        <v>42</v>
      </c>
      <c r="C32" s="16" t="n">
        <v>307</v>
      </c>
      <c r="D32" s="16" t="n">
        <v>1798.9</v>
      </c>
      <c r="E32" s="17" t="n">
        <f aca="false">SUM([1]Cічень!E34+[1]Лютий!E34+[1]Березень!E34+[1]Квітень!E34+[1]Травень!E34+[1]Червень!E34+[1]Липень!E34+[1]Серпень!E34)</f>
        <v>11907.59</v>
      </c>
      <c r="F32" s="17" t="n">
        <f aca="false">SUM([1]Cічень!F34+[1]Лютий!F34+[1]Березень!F34+[1]Квітень!F34+[1]Травень!F34+[1]Червень!F34+[1]Липень!F34+[1]Серпень!F34)</f>
        <v>92.62</v>
      </c>
      <c r="G32" s="17" t="n">
        <f aca="false">SUM([1]Cічень!G34+[1]Лютий!G34+[1]Березень!G34+[1]Квітень!G34+[1]Травень!G34+[1]Червень!G34+[1]Липень!G34+[1]Серпень!G34)</f>
        <v>0</v>
      </c>
      <c r="H32" s="17" t="n">
        <f aca="false">SUM([1]Cічень!H34+[1]Лютий!H34+[1]Березень!H34+[1]Квітень!H34+[1]Травень!H34+[1]Червень!H34+[1]Липень!H34+[1]Серпень!H34)</f>
        <v>342.78</v>
      </c>
      <c r="I32" s="17" t="n">
        <f aca="false">SUM([1]Cічень!I34+[1]Лютий!I34+[1]Березень!I34+[1]Квітень!I34+[1]Травень!I34+[1]Червень!I34+[1]Липень!I34+[1]Серпень!I34)</f>
        <v>0</v>
      </c>
      <c r="J32" s="18" t="n">
        <f aca="false">K32/D32</f>
        <v>66.4987770304075</v>
      </c>
      <c r="K32" s="19" t="n">
        <f aca="false">L32+M32+E32</f>
        <v>119624.65</v>
      </c>
      <c r="L32" s="19" t="n">
        <f aca="false">F32*1163</f>
        <v>107717.06</v>
      </c>
      <c r="M32" s="19" t="n">
        <f aca="false">G32*9.5</f>
        <v>0</v>
      </c>
      <c r="N32" s="20"/>
      <c r="O32" s="21"/>
      <c r="P32" s="22"/>
    </row>
    <row r="33" customFormat="false" ht="13.8" hidden="false" customHeight="false" outlineLevel="0" collapsed="false">
      <c r="A33" s="14" t="n">
        <v>27</v>
      </c>
      <c r="B33" s="15" t="s">
        <v>43</v>
      </c>
      <c r="C33" s="16" t="n">
        <v>347</v>
      </c>
      <c r="D33" s="16" t="n">
        <v>1735</v>
      </c>
      <c r="E33" s="17" t="n">
        <f aca="false">SUM([1]Cічень!E22+[1]Лютий!E22+[1]Березень!E22+[1]Квітень!E22+[1]Травень!E22+[1]Червень!E22+[1]Липень!E22+[1]Серпень!E22)</f>
        <v>25299.1</v>
      </c>
      <c r="F33" s="17" t="n">
        <f aca="false">SUM([1]Cічень!F22+[1]Лютий!F22+[1]Березень!F22+[1]Квітень!F22+[1]Травень!F22+[1]Червень!F22+[1]Липень!F22+[1]Серпень!F22)</f>
        <v>73.61</v>
      </c>
      <c r="G33" s="17" t="n">
        <f aca="false">SUM([1]Cічень!G22+[1]Лютий!G22+[1]Березень!G22+[1]Квітень!G22+[1]Травень!G22+[1]Червень!G22+[1]Липень!G22+[1]Серпень!G22)</f>
        <v>0</v>
      </c>
      <c r="H33" s="17" t="n">
        <f aca="false">SUM([1]Cічень!H22+[1]Лютий!H22+[1]Березень!H22+[1]Квітень!H22+[1]Травень!H22+[1]Червень!H22+[1]Липень!H22+[1]Серпень!H22)</f>
        <v>868.52</v>
      </c>
      <c r="I33" s="17" t="n">
        <f aca="false">SUM([1]Cічень!I22+[1]Лютий!I22+[1]Березень!I22+[1]Квітень!I22+[1]Травень!I22+[1]Червень!I22+[1]Липень!I22+[1]Серпень!I22)</f>
        <v>258.08</v>
      </c>
      <c r="J33" s="18" t="n">
        <f aca="false">K33/D33</f>
        <v>63.9236484149856</v>
      </c>
      <c r="K33" s="19" t="n">
        <f aca="false">L33+M33+E33</f>
        <v>110907.53</v>
      </c>
      <c r="L33" s="19" t="n">
        <f aca="false">F33*1163</f>
        <v>85608.43</v>
      </c>
      <c r="M33" s="19" t="n">
        <f aca="false">G33*9.5</f>
        <v>0</v>
      </c>
      <c r="N33" s="20"/>
      <c r="O33" s="21"/>
      <c r="P33" s="22"/>
      <c r="S33" s="22"/>
    </row>
    <row r="34" customFormat="false" ht="13.8" hidden="false" customHeight="false" outlineLevel="0" collapsed="false">
      <c r="A34" s="14" t="n">
        <v>28</v>
      </c>
      <c r="B34" s="15" t="s">
        <v>44</v>
      </c>
      <c r="C34" s="16" t="n">
        <v>124</v>
      </c>
      <c r="D34" s="16" t="n">
        <v>1098.2</v>
      </c>
      <c r="E34" s="17" t="n">
        <f aca="false">SUM([1]Cічень!E37+[1]Лютий!E37+[1]Березень!E37+[1]Квітень!E37+[1]Травень!E37+[1]Червень!E37+[1]Липень!E37+[1]Серпень!E37)</f>
        <v>7616.6</v>
      </c>
      <c r="F34" s="17" t="n">
        <f aca="false">SUM([1]Cічень!F37+[1]Лютий!F37+[1]Березень!F37+[1]Квітень!F37+[1]Травень!F37+[1]Червень!F37+[1]Липень!F37+[1]Серпень!F37)</f>
        <v>52.5</v>
      </c>
      <c r="G34" s="17" t="n">
        <f aca="false">SUM([1]Cічень!G37+[1]Лютий!G37+[1]Березень!G37+[1]Квітень!G37+[1]Травень!G37+[1]Червень!G37+[1]Липень!G37+[1]Серпень!G37)</f>
        <v>0</v>
      </c>
      <c r="H34" s="17" t="n">
        <f aca="false">SUM([1]Cічень!H37+[1]Лютий!H37+[1]Березень!H37+[1]Квітень!H37+[1]Травень!H37+[1]Червень!H37+[1]Липень!H37+[1]Серпень!H37)</f>
        <v>208.92</v>
      </c>
      <c r="I34" s="17" t="n">
        <f aca="false">SUM([1]Cічень!I37+[1]Лютий!I37+[1]Березень!I37+[1]Квітень!I37+[1]Травень!I37+[1]Червень!I37+[1]Липень!I37+[1]Серпень!I37)</f>
        <v>68.24</v>
      </c>
      <c r="J34" s="18" t="n">
        <f aca="false">K34/D34</f>
        <v>62.5333272627937</v>
      </c>
      <c r="K34" s="19" t="n">
        <f aca="false">L34+M34+E34</f>
        <v>68674.1</v>
      </c>
      <c r="L34" s="19" t="n">
        <f aca="false">F34*1163</f>
        <v>61057.5</v>
      </c>
      <c r="M34" s="19" t="n">
        <f aca="false">G34*9.5</f>
        <v>0</v>
      </c>
      <c r="N34" s="20"/>
      <c r="O34" s="21"/>
      <c r="P34" s="22"/>
    </row>
    <row r="35" customFormat="false" ht="13.8" hidden="false" customHeight="false" outlineLevel="0" collapsed="false">
      <c r="A35" s="14" t="n">
        <v>29</v>
      </c>
      <c r="B35" s="15" t="s">
        <v>45</v>
      </c>
      <c r="C35" s="16" t="n">
        <v>551</v>
      </c>
      <c r="D35" s="16" t="n">
        <v>2462.1</v>
      </c>
      <c r="E35" s="17" t="n">
        <f aca="false">SUM([1]Cічень!E43+[1]Лютий!E43+[1]Березень!E43+[1]Квітень!E43+[1]Травень!E43+[1]Червень!E43+[1]Липень!E43+[1]Серпень!E43)</f>
        <v>33297.93</v>
      </c>
      <c r="F35" s="17" t="n">
        <f aca="false">SUM([1]Cічень!F43+[1]Лютий!F43+[1]Березень!F43+[1]Квітень!F43+[1]Травень!F43+[1]Червень!F43+[1]Липень!F43+[1]Серпень!F43)</f>
        <v>101.35</v>
      </c>
      <c r="G35" s="17" t="n">
        <f aca="false">SUM([1]Cічень!G43+[1]Лютий!G43+[1]Березень!G43+[1]Квітень!G43+[1]Травень!G43+[1]Червень!G43+[1]Липень!G43+[1]Серпень!G43)</f>
        <v>0</v>
      </c>
      <c r="H35" s="17" t="n">
        <f aca="false">SUM([1]Cічень!H43+[1]Лютий!H43+[1]Березень!H43+[1]Квітень!H43+[1]Травень!H43+[1]Червень!H43+[1]Липень!H43+[1]Серпень!H43)</f>
        <v>1003.84</v>
      </c>
      <c r="I35" s="17" t="n">
        <f aca="false">SUM([1]Cічень!I43+[1]Лютий!I43+[1]Березень!I43+[1]Квітень!I43+[1]Травень!I43+[1]Червень!I43+[1]Липень!I43+[1]Серпень!I43)</f>
        <v>675.11</v>
      </c>
      <c r="J35" s="18" t="n">
        <f aca="false">K35/D35</f>
        <v>61.397985459567</v>
      </c>
      <c r="K35" s="19" t="n">
        <f aca="false">L35+M35+E35</f>
        <v>151167.98</v>
      </c>
      <c r="L35" s="19" t="n">
        <f aca="false">F35*1163</f>
        <v>117870.05</v>
      </c>
      <c r="M35" s="19" t="n">
        <f aca="false">G35*9.5</f>
        <v>0</v>
      </c>
      <c r="N35" s="20"/>
      <c r="O35" s="21"/>
      <c r="P35" s="22"/>
    </row>
    <row r="36" customFormat="false" ht="13.8" hidden="false" customHeight="false" outlineLevel="0" collapsed="false">
      <c r="A36" s="14" t="n">
        <v>30</v>
      </c>
      <c r="B36" s="15" t="s">
        <v>46</v>
      </c>
      <c r="C36" s="16" t="n">
        <v>324</v>
      </c>
      <c r="D36" s="16" t="n">
        <v>2274.9</v>
      </c>
      <c r="E36" s="17" t="n">
        <f aca="false">SUM([1]Cічень!E36+[1]Лютий!E36+[1]Березень!E36+[1]Квітень!E36+[1]Травень!E36+[1]Червень!E36+[1]Липень!E36+[1]Серпень!E36)</f>
        <v>17065.92</v>
      </c>
      <c r="F36" s="17" t="n">
        <f aca="false">SUM([1]Cічень!F36+[1]Лютий!F36+[1]Березень!F36+[1]Квітень!F36+[1]Травень!F36+[1]Червень!F36+[1]Липень!F36+[1]Серпень!F36)</f>
        <v>102.85</v>
      </c>
      <c r="G36" s="17" t="n">
        <f aca="false">SUM([1]Cічень!G36+[1]Лютий!G36+[1]Березень!G36+[1]Квітень!G36+[1]Травень!G36+[1]Червень!G36+[1]Липень!G36+[1]Серпень!G36)</f>
        <v>0</v>
      </c>
      <c r="H36" s="17" t="n">
        <f aca="false">SUM([1]Cічень!H36+[1]Лютий!H36+[1]Березень!H36+[1]Квітень!H36+[1]Травень!H36+[1]Червень!H36+[1]Липень!H36+[1]Серпень!H36)</f>
        <v>620.03</v>
      </c>
      <c r="I36" s="17" t="n">
        <f aca="false">SUM([1]Cічень!I36+[1]Лютий!I36+[1]Березень!I36+[1]Квітень!I36+[1]Травень!I36+[1]Червень!I36+[1]Липень!I36+[1]Серпень!I36)</f>
        <v>148.41</v>
      </c>
      <c r="J36" s="18" t="n">
        <f aca="false">K36/D36</f>
        <v>60.0819684381731</v>
      </c>
      <c r="K36" s="19" t="n">
        <f aca="false">L36+M36+E36</f>
        <v>136680.47</v>
      </c>
      <c r="L36" s="19" t="n">
        <f aca="false">F36*1163</f>
        <v>119614.55</v>
      </c>
      <c r="M36" s="19" t="n">
        <f aca="false">G36*9.5</f>
        <v>0</v>
      </c>
      <c r="N36" s="20"/>
      <c r="O36" s="21"/>
      <c r="P36" s="22"/>
    </row>
    <row r="37" customFormat="false" ht="13.8" hidden="false" customHeight="false" outlineLevel="0" collapsed="false">
      <c r="A37" s="14" t="n">
        <v>31</v>
      </c>
      <c r="B37" s="15" t="s">
        <v>47</v>
      </c>
      <c r="C37" s="16" t="n">
        <v>360</v>
      </c>
      <c r="D37" s="16" t="n">
        <v>2128.9</v>
      </c>
      <c r="E37" s="17" t="n">
        <f aca="false">SUM([1]Cічень!E15+[1]Лютий!E15+[1]Березень!E15+[1]Квітень!E15+[1]Травень!E15+[1]Червень!E15+[1]Липень!E15+[1]Серпень!E15)</f>
        <v>22924.52</v>
      </c>
      <c r="F37" s="17" t="n">
        <f aca="false">SUM([1]Cічень!F15+[1]Лютий!F15+[1]Березень!F15+[1]Квітень!F15+[1]Травень!F15+[1]Червень!F15+[1]Липень!F15+[1]Серпень!F15)</f>
        <v>90</v>
      </c>
      <c r="G37" s="17" t="n">
        <f aca="false">SUM([1]Cічень!G15+[1]Лютий!G15+[1]Березень!G15+[1]Квітень!G15+[1]Травень!G15+[1]Червень!G15+[1]Липень!G15+[1]Серпень!G15)</f>
        <v>0</v>
      </c>
      <c r="H37" s="17" t="n">
        <f aca="false">SUM([1]Cічень!H15+[1]Лютий!H15+[1]Березень!H15+[1]Квітень!H15+[1]Травень!H15+[1]Червень!H15+[1]Липень!H15+[1]Серпень!H15)</f>
        <v>599.35</v>
      </c>
      <c r="I37" s="17" t="n">
        <f aca="false">SUM([1]Cічень!I15+[1]Лютий!I15+[1]Березень!I15+[1]Квітень!I15+[1]Травень!I15+[1]Червень!I15+[1]Липень!I15+[1]Серпень!I15)</f>
        <v>201.69</v>
      </c>
      <c r="J37" s="18" t="n">
        <f aca="false">K37/D37</f>
        <v>59.9344825966462</v>
      </c>
      <c r="K37" s="19" t="n">
        <f aca="false">L37+M37+E37</f>
        <v>127594.52</v>
      </c>
      <c r="L37" s="19" t="n">
        <f aca="false">F37*1163</f>
        <v>104670</v>
      </c>
      <c r="M37" s="19" t="n">
        <f aca="false">G37*9.5</f>
        <v>0</v>
      </c>
      <c r="N37" s="20"/>
      <c r="O37" s="21"/>
      <c r="P37" s="22"/>
    </row>
    <row r="38" customFormat="false" ht="13.8" hidden="false" customHeight="false" outlineLevel="0" collapsed="false">
      <c r="A38" s="14" t="n">
        <v>32</v>
      </c>
      <c r="B38" s="15" t="s">
        <v>48</v>
      </c>
      <c r="C38" s="16" t="n">
        <v>306</v>
      </c>
      <c r="D38" s="16" t="n">
        <v>2129.7</v>
      </c>
      <c r="E38" s="17" t="n">
        <f aca="false">SUM([1]Cічень!E25+[1]Лютий!E25+[1]Березень!E25+[1]Квітень!E25+[1]Травень!E25+[1]Червень!E25+[1]Липень!E25+[1]Серпень!E25)</f>
        <v>17508.85</v>
      </c>
      <c r="F38" s="17" t="n">
        <f aca="false">SUM([1]Cічень!F25+[1]Лютий!F25+[1]Березень!F25+[1]Квітень!F25+[1]Травень!F25+[1]Червень!F25+[1]Липень!F25+[1]Серпень!F25)</f>
        <v>88.7</v>
      </c>
      <c r="G38" s="17" t="n">
        <f aca="false">SUM([1]Cічень!G25+[1]Лютий!G25+[1]Березень!G25+[1]Квітень!G25+[1]Травень!G25+[1]Червень!G25+[1]Липень!G25+[1]Серпень!G25)</f>
        <v>0</v>
      </c>
      <c r="H38" s="17" t="n">
        <f aca="false">SUM([1]Cічень!H25+[1]Лютий!H25+[1]Березень!H25+[1]Квітень!H25+[1]Травень!H25+[1]Червень!H25+[1]Липень!H25+[1]Серпень!H25)</f>
        <v>568.46</v>
      </c>
      <c r="I38" s="17" t="n">
        <f aca="false">SUM([1]Cічень!I25+[1]Лютий!I25+[1]Березень!I25+[1]Квітень!I25+[1]Травень!I25+[1]Червень!I25+[1]Липень!I25+[1]Серпень!I25)</f>
        <v>740.64</v>
      </c>
      <c r="J38" s="18" t="n">
        <f aca="false">K38/D38</f>
        <v>56.6591303939522</v>
      </c>
      <c r="K38" s="19" t="n">
        <f aca="false">L38+M38+E38</f>
        <v>120666.95</v>
      </c>
      <c r="L38" s="19" t="n">
        <f aca="false">F38*1163</f>
        <v>103158.1</v>
      </c>
      <c r="M38" s="19" t="n">
        <f aca="false">G38*9.5</f>
        <v>0</v>
      </c>
      <c r="N38" s="20"/>
      <c r="O38" s="21"/>
      <c r="P38" s="22"/>
      <c r="S38" s="24"/>
    </row>
    <row r="39" customFormat="false" ht="13.8" hidden="false" customHeight="false" outlineLevel="0" collapsed="false">
      <c r="A39" s="14" t="n">
        <v>33</v>
      </c>
      <c r="B39" s="15" t="s">
        <v>49</v>
      </c>
      <c r="C39" s="16" t="n">
        <v>392</v>
      </c>
      <c r="D39" s="16" t="n">
        <v>1954.8</v>
      </c>
      <c r="E39" s="17" t="n">
        <f aca="false">SUM([1]Cічень!E18+[1]Лютий!E18+[1]Березень!E18+[1]Квітень!E18+[1]Травень!E18+[1]Червень!E18+[1]Липень!E18+[1]Серпень!E18)</f>
        <v>18842.45</v>
      </c>
      <c r="F39" s="17" t="n">
        <f aca="false">SUM([1]Cічень!F18+[1]Лютий!F18+[1]Березень!F18+[1]Квітень!F18+[1]Травень!F18+[1]Червень!F18+[1]Липень!F18+[1]Серпень!F18)</f>
        <v>77.54</v>
      </c>
      <c r="G39" s="17" t="n">
        <f aca="false">SUM([1]Cічень!G18+[1]Лютий!G18+[1]Березень!G18+[1]Квітень!G18+[1]Травень!G18+[1]Червень!G18+[1]Липень!G18+[1]Серпень!G18)</f>
        <v>0</v>
      </c>
      <c r="H39" s="17" t="n">
        <f aca="false">SUM([1]Cічень!H18+[1]Лютий!H18+[1]Березень!H18+[1]Квітень!H18+[1]Травень!H18+[1]Червень!H18+[1]Липень!H18+[1]Серпень!H18)</f>
        <v>586.69</v>
      </c>
      <c r="I39" s="17" t="n">
        <f aca="false">SUM([1]Cічень!I18+[1]Лютий!I18+[1]Березень!I18+[1]Квітень!I18+[1]Травень!I18+[1]Червень!I18+[1]Липень!I18+[1]Серпень!I18)</f>
        <v>301.65</v>
      </c>
      <c r="J39" s="18" t="n">
        <f aca="false">K39/D39</f>
        <v>55.7711632903622</v>
      </c>
      <c r="K39" s="19" t="n">
        <f aca="false">L39+M39+E39</f>
        <v>109021.47</v>
      </c>
      <c r="L39" s="19" t="n">
        <f aca="false">F39*1163</f>
        <v>90179.02</v>
      </c>
      <c r="M39" s="19" t="n">
        <f aca="false">G39*9.5</f>
        <v>0</v>
      </c>
      <c r="N39" s="20"/>
      <c r="O39" s="21"/>
      <c r="P39" s="22"/>
    </row>
    <row r="40" customFormat="false" ht="13.8" hidden="false" customHeight="false" outlineLevel="0" collapsed="false">
      <c r="A40" s="14" t="n">
        <v>34</v>
      </c>
      <c r="B40" s="15" t="s">
        <v>50</v>
      </c>
      <c r="C40" s="16" t="n">
        <v>378</v>
      </c>
      <c r="D40" s="16" t="n">
        <v>2104</v>
      </c>
      <c r="E40" s="17" t="n">
        <f aca="false">SUM([1]Cічень!E39+[1]Лютий!E39+[1]Березень!E39+[1]Квітень!E39+[1]Травень!E39+[1]Червень!E39+[1]Липень!E39+[1]Серпень!E39)</f>
        <v>27018.77</v>
      </c>
      <c r="F40" s="17" t="n">
        <f aca="false">SUM([1]Cічень!F39+[1]Лютий!F39+[1]Березень!F39+[1]Квітень!F39+[1]Травень!F39+[1]Червень!F39+[1]Липень!F39+[1]Серпень!F39)</f>
        <v>74.64</v>
      </c>
      <c r="G40" s="17" t="n">
        <f aca="false">SUM([1]Cічень!G39+[1]Лютий!G39+[1]Березень!G39+[1]Квітень!G39+[1]Травень!G39+[1]Червень!G39+[1]Липень!G39+[1]Серпень!G39)</f>
        <v>0</v>
      </c>
      <c r="H40" s="17" t="n">
        <f aca="false">SUM([1]Cічень!H39+[1]Лютий!H39+[1]Березень!H39+[1]Квітень!H39+[1]Травень!H39+[1]Червень!H39+[1]Липень!H39+[1]Серпень!H39)</f>
        <v>547.31</v>
      </c>
      <c r="I40" s="17" t="n">
        <f aca="false">SUM([1]Cічень!I39+[1]Лютий!I39+[1]Березень!I39+[1]Квітень!I39+[1]Травень!I39+[1]Червень!I39+[1]Липень!I39+[1]Серпень!I39)</f>
        <v>469.74</v>
      </c>
      <c r="J40" s="18" t="n">
        <f aca="false">K40/D40</f>
        <v>54.0993773764259</v>
      </c>
      <c r="K40" s="19" t="n">
        <f aca="false">L40+M40+E40</f>
        <v>113825.09</v>
      </c>
      <c r="L40" s="19" t="n">
        <f aca="false">F40*1163</f>
        <v>86806.32</v>
      </c>
      <c r="M40" s="19" t="n">
        <f aca="false">G40*9.5</f>
        <v>0</v>
      </c>
      <c r="N40" s="20"/>
      <c r="O40" s="21"/>
      <c r="P40" s="22"/>
      <c r="S40" s="24"/>
    </row>
    <row r="41" customFormat="false" ht="13.8" hidden="false" customHeight="false" outlineLevel="0" collapsed="false">
      <c r="A41" s="14" t="n">
        <v>35</v>
      </c>
      <c r="B41" s="15" t="s">
        <v>51</v>
      </c>
      <c r="C41" s="16" t="n">
        <v>117</v>
      </c>
      <c r="D41" s="16" t="n">
        <v>966</v>
      </c>
      <c r="E41" s="17" t="n">
        <f aca="false">SUM([1]Cічень!E55+[1]Лютий!E55+[1]Березень!E55+[1]Квітень!E55+[1]Травень!E55+[1]Червень!E55+[1]Липень!E55+[1]Серпень!E55)</f>
        <v>11457.26</v>
      </c>
      <c r="F41" s="17" t="n">
        <f aca="false">SUM([1]Cічень!F55+[1]Лютий!F55+[1]Березень!F55+[1]Квітень!F55+[1]Травень!F55+[1]Червень!F55+[1]Липень!F55+[1]Серпень!F55)</f>
        <v>34.63</v>
      </c>
      <c r="G41" s="17" t="n">
        <f aca="false">SUM([1]Cічень!G55+[1]Лютий!G55+[1]Березень!G55+[1]Квітень!G55+[1]Травень!G55+[1]Червень!G55+[1]Липень!G55+[1]Серпень!G55)</f>
        <v>0</v>
      </c>
      <c r="H41" s="17" t="n">
        <f aca="false">SUM([1]Cічень!H55+[1]Лютий!H55+[1]Березень!H55+[1]Квітень!H55+[1]Травень!H55+[1]Червень!H55+[1]Липень!H55+[1]Серпень!H55)</f>
        <v>0</v>
      </c>
      <c r="I41" s="17" t="n">
        <f aca="false">SUM([1]Cічень!I55+[1]Лютий!I55+[1]Березень!I55+[1]Квітень!I55+[1]Травень!I55+[1]Червень!I55+[1]Липень!I55+[1]Серпень!I55)</f>
        <v>0</v>
      </c>
      <c r="J41" s="18" t="n">
        <f aca="false">K41/D41</f>
        <v>53.5527432712215</v>
      </c>
      <c r="K41" s="19" t="n">
        <f aca="false">L41+M41+E41</f>
        <v>51731.95</v>
      </c>
      <c r="L41" s="19" t="n">
        <f aca="false">F41*1163</f>
        <v>40274.69</v>
      </c>
      <c r="M41" s="19" t="n">
        <f aca="false">G41*9.5</f>
        <v>0</v>
      </c>
      <c r="N41" s="20"/>
      <c r="O41" s="21"/>
      <c r="P41" s="22"/>
    </row>
    <row r="42" customFormat="false" ht="13.8" hidden="false" customHeight="false" outlineLevel="0" collapsed="false">
      <c r="A42" s="14" t="n">
        <v>36</v>
      </c>
      <c r="B42" s="15" t="s">
        <v>52</v>
      </c>
      <c r="C42" s="16" t="n">
        <v>453</v>
      </c>
      <c r="D42" s="16" t="n">
        <v>2416.8</v>
      </c>
      <c r="E42" s="17" t="n">
        <f aca="false">SUM([1]Cічень!E24+[1]Лютий!E24+[1]Березень!E24+[1]Квітень!E24+[1]Травень!E24+[1]Червень!E24+[1]Липень!E24+[1]Серпень!E24)</f>
        <v>29364.94</v>
      </c>
      <c r="F42" s="17" t="n">
        <f aca="false">SUM([1]Cічень!F24+[1]Лютий!F24+[1]Березень!F24+[1]Квітень!F24+[1]Травень!F24+[1]Червень!F24+[1]Липень!F24+[1]Серпень!F24)</f>
        <v>84.59</v>
      </c>
      <c r="G42" s="17" t="n">
        <f aca="false">SUM([1]Cічень!G24+[1]Лютий!G24+[1]Березень!G24+[1]Квітень!G24+[1]Травень!G24+[1]Червень!G24+[1]Липень!G24+[1]Серпень!G24)</f>
        <v>0</v>
      </c>
      <c r="H42" s="17" t="n">
        <f aca="false">SUM([1]Cічень!H24+[1]Лютий!H24+[1]Березень!H24+[1]Квітень!H24+[1]Травень!H24+[1]Червень!H24+[1]Липень!H24+[1]Серпень!H24)</f>
        <v>853.29</v>
      </c>
      <c r="I42" s="17" t="n">
        <f aca="false">SUM([1]Cічень!I24+[1]Лютий!I24+[1]Березень!I24+[1]Квітень!I24+[1]Травень!I24+[1]Червень!I24+[1]Липень!I24+[1]Серпень!I24)</f>
        <v>785.32</v>
      </c>
      <c r="J42" s="18" t="n">
        <f aca="false">K42/D42</f>
        <v>52.8563017212843</v>
      </c>
      <c r="K42" s="19" t="n">
        <f aca="false">L42+M42+E42</f>
        <v>127743.11</v>
      </c>
      <c r="L42" s="19" t="n">
        <f aca="false">F42*1163</f>
        <v>98378.17</v>
      </c>
      <c r="M42" s="19" t="n">
        <f aca="false">G42*9.5</f>
        <v>0</v>
      </c>
      <c r="N42" s="20"/>
      <c r="O42" s="21"/>
      <c r="P42" s="22"/>
    </row>
    <row r="43" customFormat="false" ht="13.8" hidden="false" customHeight="false" outlineLevel="0" collapsed="false">
      <c r="A43" s="14" t="n">
        <v>37</v>
      </c>
      <c r="B43" s="15" t="s">
        <v>53</v>
      </c>
      <c r="C43" s="16" t="n">
        <v>359</v>
      </c>
      <c r="D43" s="16" t="n">
        <v>2319.2</v>
      </c>
      <c r="E43" s="17" t="n">
        <f aca="false">SUM([1]Cічень!E45+[1]Лютий!E45+[1]Березень!E45+[1]Квітень!E45+[1]Травень!E45+[1]Червень!E45+[1]Липень!E45+[1]Серпень!E45)</f>
        <v>25007.38</v>
      </c>
      <c r="F43" s="17" t="n">
        <f aca="false">SUM([1]Cічень!F45+[1]Лютий!F45+[1]Березень!F45+[1]Квітень!F45+[1]Травень!F45+[1]Червень!F45+[1]Липень!F45+[1]Серпень!F45)</f>
        <v>83.24</v>
      </c>
      <c r="G43" s="17" t="n">
        <f aca="false">SUM([1]Cічень!G45+[1]Лютий!G45+[1]Березень!G45+[1]Квітень!G45+[1]Травень!G45+[1]Червень!G45+[1]Липень!G45+[1]Серпень!G45)</f>
        <v>0</v>
      </c>
      <c r="H43" s="17" t="n">
        <f aca="false">SUM([1]Cічень!H45+[1]Лютий!H45+[1]Березень!H45+[1]Квітень!H45+[1]Травень!H45+[1]Червень!H45+[1]Липень!H45+[1]Серпень!H45)</f>
        <v>1202.75</v>
      </c>
      <c r="I43" s="17" t="n">
        <f aca="false">SUM([1]Cічень!I45+[1]Лютий!I45+[1]Березень!I45+[1]Квітень!I45+[1]Травень!I45+[1]Червень!I45+[1]Липень!I45+[1]Серпень!I45)</f>
        <v>920.2</v>
      </c>
      <c r="J43" s="18" t="n">
        <f aca="false">K43/D43</f>
        <v>52.52479303208</v>
      </c>
      <c r="K43" s="19" t="n">
        <f aca="false">L43+M43+E43</f>
        <v>121815.5</v>
      </c>
      <c r="L43" s="19" t="n">
        <f aca="false">F43*1163</f>
        <v>96808.12</v>
      </c>
      <c r="M43" s="19" t="n">
        <f aca="false">G43*9.5</f>
        <v>0</v>
      </c>
      <c r="N43" s="20"/>
      <c r="O43" s="21"/>
      <c r="P43" s="22"/>
    </row>
    <row r="44" customFormat="false" ht="13.8" hidden="false" customHeight="false" outlineLevel="0" collapsed="false">
      <c r="A44" s="14" t="n">
        <v>38</v>
      </c>
      <c r="B44" s="15" t="s">
        <v>54</v>
      </c>
      <c r="C44" s="16" t="n">
        <v>382</v>
      </c>
      <c r="D44" s="16" t="n">
        <v>2436.4</v>
      </c>
      <c r="E44" s="17" t="n">
        <f aca="false">SUM([1]Cічень!E42+[1]Лютий!E42+[1]Березень!E42+[1]Квітень!E42+[1]Травень!E42+[1]Червень!E42+[1]Липень!E42+[1]Серпень!E42)</f>
        <v>23284.51</v>
      </c>
      <c r="F44" s="17" t="n">
        <f aca="false">SUM([1]Cічень!F42+[1]Лютий!F42+[1]Березень!F42+[1]Квітень!F42+[1]Травень!F42+[1]Червень!F42+[1]Липень!F42+[1]Серпень!F42)</f>
        <v>88.33</v>
      </c>
      <c r="G44" s="17" t="n">
        <f aca="false">SUM([1]Cічень!G42+[1]Лютий!G42+[1]Березень!G42+[1]Квітень!G42+[1]Травень!G42+[1]Червень!G42+[1]Липень!G42+[1]Серпень!G42)</f>
        <v>0</v>
      </c>
      <c r="H44" s="17" t="n">
        <f aca="false">SUM([1]Cічень!H42+[1]Лютий!H42+[1]Березень!H42+[1]Квітень!H42+[1]Травень!H42+[1]Червень!H42+[1]Липень!H42+[1]Серпень!H42)</f>
        <v>1463.66</v>
      </c>
      <c r="I44" s="17" t="n">
        <f aca="false">SUM([1]Cічень!I42+[1]Лютий!I42+[1]Березень!I42+[1]Квітень!I42+[1]Травень!I42+[1]Червень!I42+[1]Липень!I42+[1]Серпень!I42)</f>
        <v>502.73</v>
      </c>
      <c r="J44" s="18" t="n">
        <f aca="false">K44/D44</f>
        <v>51.7206944672467</v>
      </c>
      <c r="K44" s="19" t="n">
        <f aca="false">L44+M44+E44</f>
        <v>126012.3</v>
      </c>
      <c r="L44" s="19" t="n">
        <f aca="false">F44*1163</f>
        <v>102727.79</v>
      </c>
      <c r="M44" s="19" t="n">
        <f aca="false">G44*9.5</f>
        <v>0</v>
      </c>
      <c r="N44" s="20"/>
      <c r="O44" s="21"/>
      <c r="P44" s="22"/>
    </row>
    <row r="45" customFormat="false" ht="13.8" hidden="false" customHeight="false" outlineLevel="0" collapsed="false">
      <c r="A45" s="14" t="n">
        <v>39</v>
      </c>
      <c r="B45" s="15" t="s">
        <v>55</v>
      </c>
      <c r="C45" s="16" t="n">
        <v>209</v>
      </c>
      <c r="D45" s="16" t="n">
        <v>1514.6</v>
      </c>
      <c r="E45" s="17" t="n">
        <f aca="false">SUM([1]Cічень!E32+[1]Лютий!E32+[1]Березень!E32+[1]Квітень!E32+[1]Травень!E32+[1]Червень!E32+[1]Липень!E32+[1]Серпень!E32)</f>
        <v>24219.68</v>
      </c>
      <c r="F45" s="17" t="n">
        <f aca="false">SUM([1]Cічень!F32+[1]Лютий!F32+[1]Березень!F32+[1]Квітень!F32+[1]Травень!F32+[1]Червень!F32+[1]Липень!F32+[1]Серпень!F32)</f>
        <v>46.53</v>
      </c>
      <c r="G45" s="17" t="n">
        <f aca="false">SUM([1]Cічень!G32+[1]Лютий!G32+[1]Березень!G32+[1]Квітень!G32+[1]Травень!G32+[1]Червень!G32+[1]Липень!G32+[1]Серпень!G32)</f>
        <v>0</v>
      </c>
      <c r="H45" s="17" t="n">
        <f aca="false">SUM([1]Cічень!H32+[1]Лютий!H32+[1]Березень!H32+[1]Квітень!H32+[1]Травень!H32+[1]Червень!H32+[1]Липень!H32+[1]Серпень!H32)</f>
        <v>678.73</v>
      </c>
      <c r="I45" s="17" t="n">
        <f aca="false">SUM([1]Cічень!I32+[1]Лютий!I32+[1]Березень!I32+[1]Квітень!I32+[1]Травень!I32+[1]Червень!I32+[1]Липень!I32+[1]Серпень!I32)</f>
        <v>0</v>
      </c>
      <c r="J45" s="18" t="n">
        <f aca="false">K45/D45</f>
        <v>51.7193120295788</v>
      </c>
      <c r="K45" s="19" t="n">
        <f aca="false">L45+M45+E45</f>
        <v>78334.07</v>
      </c>
      <c r="L45" s="19" t="n">
        <f aca="false">F45*1163</f>
        <v>54114.39</v>
      </c>
      <c r="M45" s="19" t="n">
        <f aca="false">G45*9.5</f>
        <v>0</v>
      </c>
      <c r="N45" s="20"/>
      <c r="O45" s="21"/>
      <c r="P45" s="22"/>
    </row>
    <row r="46" customFormat="false" ht="13.8" hidden="false" customHeight="false" outlineLevel="0" collapsed="false">
      <c r="A46" s="14" t="n">
        <v>40</v>
      </c>
      <c r="B46" s="15" t="s">
        <v>56</v>
      </c>
      <c r="C46" s="16" t="n">
        <v>207</v>
      </c>
      <c r="D46" s="16" t="n">
        <v>896.8</v>
      </c>
      <c r="E46" s="17" t="n">
        <f aca="false">SUM([1]Cічень!E49+[1]Лютий!E49+[1]Березень!E49+[1]Квітень!E49+[1]Травень!E49+[1]Червень!E49+[1]Липень!E49+[1]Серпень!E49)</f>
        <v>46361.52</v>
      </c>
      <c r="F46" s="17" t="n">
        <f aca="false">SUM([1]Cічень!F49+[1]Лютий!F49+[1]Березень!F49+[1]Квітень!F49+[1]Травень!F49+[1]Червень!F49+[1]Липень!F49+[1]Серпень!F49)</f>
        <v>0</v>
      </c>
      <c r="G46" s="17" t="n">
        <f aca="false">SUM([1]Cічень!G49+[1]Лютий!G49+[1]Березень!G49+[1]Квітень!G49+[1]Травень!G49+[1]Червень!G49+[1]Липень!G49+[1]Серпень!G49)</f>
        <v>0</v>
      </c>
      <c r="H46" s="17" t="n">
        <f aca="false">SUM([1]Cічень!H49+[1]Лютий!H49+[1]Березень!H49+[1]Квітень!H49+[1]Травень!H49+[1]Червень!H49+[1]Липень!H49+[1]Серпень!H49)</f>
        <v>484.36</v>
      </c>
      <c r="I46" s="17" t="n">
        <f aca="false">SUM([1]Cічень!I49+[1]Лютий!I49+[1]Березень!I49+[1]Квітень!I49+[1]Травень!I49+[1]Червень!I49+[1]Липень!I49+[1]Серпень!I49)</f>
        <v>0</v>
      </c>
      <c r="J46" s="18" t="n">
        <f aca="false">K46/D46</f>
        <v>51.6966101694915</v>
      </c>
      <c r="K46" s="19" t="n">
        <f aca="false">L46+M46+E46</f>
        <v>46361.52</v>
      </c>
      <c r="L46" s="19" t="n">
        <f aca="false">F46*1163</f>
        <v>0</v>
      </c>
      <c r="M46" s="19" t="n">
        <f aca="false">G46*9.5</f>
        <v>0</v>
      </c>
      <c r="N46" s="20"/>
      <c r="O46" s="21"/>
      <c r="P46" s="22"/>
    </row>
    <row r="47" customFormat="false" ht="13.8" hidden="false" customHeight="false" outlineLevel="0" collapsed="false">
      <c r="A47" s="14" t="n">
        <v>41</v>
      </c>
      <c r="B47" s="15" t="s">
        <v>57</v>
      </c>
      <c r="C47" s="16" t="n">
        <v>307</v>
      </c>
      <c r="D47" s="16" t="n">
        <v>2129.7</v>
      </c>
      <c r="E47" s="17" t="n">
        <f aca="false">SUM([1]Cічень!E47+[1]Лютий!E47+[1]Березень!E47+[1]Квітень!E47+[1]Травень!E47+[1]Червень!E47+[1]Липень!E47+[1]Серпень!E47)</f>
        <v>20871.35</v>
      </c>
      <c r="F47" s="17" t="n">
        <f aca="false">SUM([1]Cічень!F47+[1]Лютий!F47+[1]Березень!F47+[1]Квітень!F47+[1]Травень!F47+[1]Червень!F47+[1]Липень!F47+[1]Серпень!F47)</f>
        <v>74.94</v>
      </c>
      <c r="G47" s="17" t="n">
        <f aca="false">SUM([1]Cічень!G47+[1]Лютий!G47+[1]Березень!G47+[1]Квітень!G47+[1]Травень!G47+[1]Червень!G47+[1]Липень!G47+[1]Серпень!G47)</f>
        <v>0</v>
      </c>
      <c r="H47" s="17" t="n">
        <f aca="false">SUM([1]Cічень!H47+[1]Лютий!H47+[1]Березень!H47+[1]Квітень!H47+[1]Травень!H47+[1]Червень!H47+[1]Липень!H47+[1]Серпень!H47)</f>
        <v>1256.24</v>
      </c>
      <c r="I47" s="17" t="n">
        <f aca="false">SUM([1]Cічень!I47+[1]Лютий!I47+[1]Березень!I47+[1]Квітень!I47+[1]Травень!I47+[1]Червень!I47+[1]Липень!I47+[1]Серпень!I47)</f>
        <v>301.91</v>
      </c>
      <c r="J47" s="18" t="n">
        <f aca="false">K47/D47</f>
        <v>50.7238437338592</v>
      </c>
      <c r="K47" s="19" t="n">
        <f aca="false">L47+M47+E47</f>
        <v>108026.57</v>
      </c>
      <c r="L47" s="19" t="n">
        <f aca="false">F47*1163</f>
        <v>87155.22</v>
      </c>
      <c r="M47" s="19" t="n">
        <f aca="false">G47*9.5</f>
        <v>0</v>
      </c>
      <c r="N47" s="20"/>
      <c r="O47" s="21"/>
      <c r="P47" s="22"/>
    </row>
    <row r="48" customFormat="false" ht="13.8" hidden="false" customHeight="false" outlineLevel="0" collapsed="false">
      <c r="A48" s="14" t="n">
        <v>42</v>
      </c>
      <c r="B48" s="15" t="s">
        <v>58</v>
      </c>
      <c r="C48" s="16" t="n">
        <v>228</v>
      </c>
      <c r="D48" s="16" t="n">
        <v>1413.6</v>
      </c>
      <c r="E48" s="17" t="n">
        <f aca="false">SUM([1]Cічень!E48+[1]Лютий!E48+[1]Березень!E48+[1]Квітень!E48+[1]Травень!E48+[1]Червень!E48+[1]Липень!E48+[1]Серпень!E48)</f>
        <v>20012.47</v>
      </c>
      <c r="F48" s="17" t="n">
        <f aca="false">SUM([1]Cічень!F48+[1]Лютий!F48+[1]Березень!F48+[1]Квітень!F48+[1]Травень!F48+[1]Червень!F48+[1]Липень!F48+[1]Серпень!F48)</f>
        <v>43.23</v>
      </c>
      <c r="G48" s="17" t="n">
        <f aca="false">SUM([1]Cічень!G48+[1]Лютий!G48+[1]Березень!G48+[1]Квітень!G48+[1]Травень!G48+[1]Червень!G48+[1]Липень!G48+[1]Серпень!G48)</f>
        <v>0</v>
      </c>
      <c r="H48" s="17" t="n">
        <f aca="false">SUM([1]Cічень!H48+[1]Лютий!H48+[1]Березень!H48+[1]Квітень!H48+[1]Травень!H48+[1]Червень!H48+[1]Липень!H48+[1]Серпень!H48)</f>
        <v>483.58</v>
      </c>
      <c r="I48" s="17" t="n">
        <f aca="false">SUM([1]Cічень!I48+[1]Лютий!I48+[1]Березень!I48+[1]Квітень!I48+[1]Травень!I48+[1]Червень!I48+[1]Липень!I48+[1]Серпень!I48)</f>
        <v>0</v>
      </c>
      <c r="J48" s="18" t="n">
        <f aca="false">K48/D48</f>
        <v>49.7233729485003</v>
      </c>
      <c r="K48" s="19" t="n">
        <f aca="false">L48+M48+E48</f>
        <v>70288.96</v>
      </c>
      <c r="L48" s="19" t="n">
        <f aca="false">F48*1163</f>
        <v>50276.49</v>
      </c>
      <c r="M48" s="19" t="n">
        <f aca="false">G48*9.5</f>
        <v>0</v>
      </c>
      <c r="N48" s="20"/>
      <c r="O48" s="21"/>
      <c r="P48" s="22"/>
    </row>
    <row r="49" customFormat="false" ht="13.8" hidden="false" customHeight="false" outlineLevel="0" collapsed="false">
      <c r="A49" s="14" t="n">
        <v>43</v>
      </c>
      <c r="B49" s="15" t="s">
        <v>59</v>
      </c>
      <c r="C49" s="16" t="n">
        <v>337</v>
      </c>
      <c r="D49" s="16" t="n">
        <v>1988</v>
      </c>
      <c r="E49" s="17" t="n">
        <f aca="false">SUM([1]Cічень!E31+[1]Лютий!E31+[1]Березень!E31+[1]Квітень!E31+[1]Травень!E31+[1]Червень!E31+[1]Липень!E31+[1]Серпень!E31)</f>
        <v>24610.7</v>
      </c>
      <c r="F49" s="17" t="n">
        <f aca="false">SUM([1]Cічень!F31+[1]Лютий!F31+[1]Березень!F31+[1]Квітень!F31+[1]Травень!F31+[1]Червень!F31+[1]Липень!F31+[1]Серпень!F31)</f>
        <v>62.51</v>
      </c>
      <c r="G49" s="17" t="n">
        <f aca="false">SUM([1]Cічень!G31+[1]Лютий!G31+[1]Березень!G31+[1]Квітень!G31+[1]Травень!G31+[1]Червень!G31+[1]Липень!G31+[1]Серпень!G31)</f>
        <v>0</v>
      </c>
      <c r="H49" s="17" t="n">
        <f aca="false">SUM([1]Cічень!H31+[1]Лютий!H31+[1]Березень!H31+[1]Квітень!H31+[1]Травень!H31+[1]Червень!H31+[1]Липень!H31+[1]Серпень!H31)</f>
        <v>1259.69</v>
      </c>
      <c r="I49" s="17" t="n">
        <f aca="false">SUM([1]Cічень!I31+[1]Лютий!I31+[1]Березень!I31+[1]Квітень!I31+[1]Травень!I31+[1]Червень!I31+[1]Липень!I31+[1]Серпень!I31)</f>
        <v>212.25</v>
      </c>
      <c r="J49" s="18" t="n">
        <f aca="false">K49/D49</f>
        <v>48.948606639839</v>
      </c>
      <c r="K49" s="19" t="n">
        <f aca="false">L49+M49+E49</f>
        <v>97309.83</v>
      </c>
      <c r="L49" s="19" t="n">
        <f aca="false">F49*1163</f>
        <v>72699.13</v>
      </c>
      <c r="M49" s="19" t="n">
        <f aca="false">G49*9.5</f>
        <v>0</v>
      </c>
      <c r="N49" s="20"/>
      <c r="O49" s="21"/>
      <c r="P49" s="22"/>
    </row>
    <row r="50" customFormat="false" ht="13.8" hidden="false" customHeight="false" outlineLevel="0" collapsed="false">
      <c r="A50" s="14" t="n">
        <v>44</v>
      </c>
      <c r="B50" s="15" t="s">
        <v>60</v>
      </c>
      <c r="C50" s="16" t="n">
        <v>185</v>
      </c>
      <c r="D50" s="16" t="n">
        <v>1099.3</v>
      </c>
      <c r="E50" s="17" t="n">
        <f aca="false">SUM([1]Cічень!E46+[1]Лютий!E46+[1]Березень!E46+[1]Квітень!E46+[1]Травень!E46+[1]Червень!E46+[1]Липень!E46+[1]Серпень!E46)</f>
        <v>12759.44</v>
      </c>
      <c r="F50" s="17" t="n">
        <f aca="false">SUM([1]Cічень!F46+[1]Лютий!F46+[1]Березень!F46+[1]Квітень!F46+[1]Травень!F46+[1]Червень!F46+[1]Липень!F46+[1]Серпень!F46)</f>
        <v>33.61</v>
      </c>
      <c r="G50" s="17" t="n">
        <f aca="false">SUM([1]Cічень!G46+[1]Лютий!G46+[1]Березень!G46+[1]Квітень!G46+[1]Травень!G46+[1]Червень!G46+[1]Липень!G46+[1]Серпень!G46)</f>
        <v>0</v>
      </c>
      <c r="H50" s="17" t="n">
        <f aca="false">SUM([1]Cічень!H46+[1]Лютий!H46+[1]Березень!H46+[1]Квітень!H46+[1]Травень!H46+[1]Червень!H46+[1]Липень!H46+[1]Серпень!H46)</f>
        <v>271.95</v>
      </c>
      <c r="I50" s="17" t="n">
        <f aca="false">SUM([1]Cічень!I46+[1]Лютий!I46+[1]Березень!I46+[1]Квітень!I46+[1]Травень!I46+[1]Червень!I46+[1]Липень!I46+[1]Серпень!I46)</f>
        <v>0</v>
      </c>
      <c r="J50" s="18" t="n">
        <f aca="false">K50/D50</f>
        <v>47.1644410079141</v>
      </c>
      <c r="K50" s="19" t="n">
        <f aca="false">L50+M50+E50</f>
        <v>51847.87</v>
      </c>
      <c r="L50" s="19" t="n">
        <f aca="false">F50*1163</f>
        <v>39088.43</v>
      </c>
      <c r="M50" s="19" t="n">
        <f aca="false">G50*9.5</f>
        <v>0</v>
      </c>
      <c r="N50" s="20"/>
      <c r="O50" s="21"/>
      <c r="P50" s="22"/>
    </row>
    <row r="51" customFormat="false" ht="13.8" hidden="false" customHeight="false" outlineLevel="0" collapsed="false">
      <c r="A51" s="14" t="n">
        <v>45</v>
      </c>
      <c r="B51" s="15" t="s">
        <v>61</v>
      </c>
      <c r="C51" s="16" t="n">
        <v>330</v>
      </c>
      <c r="D51" s="16" t="n">
        <v>2389.8</v>
      </c>
      <c r="E51" s="17" t="n">
        <f aca="false">SUM([1]Cічень!E35+[1]Лютий!E35+[1]Березень!E35+[1]Квітень!E35+[1]Травень!E35+[1]Червень!E35+[1]Липень!E35+[1]Серпень!E35)</f>
        <v>28526.48</v>
      </c>
      <c r="F51" s="17" t="n">
        <f aca="false">SUM([1]Cічень!F35+[1]Лютий!F35+[1]Березень!F35+[1]Квітень!F35+[1]Травень!F35+[1]Червень!F35+[1]Липень!F35+[1]Серпень!F35)</f>
        <v>71.89</v>
      </c>
      <c r="G51" s="17" t="n">
        <f aca="false">SUM([1]Cічень!G35+[1]Лютий!G35+[1]Березень!G35+[1]Квітень!G35+[1]Травень!G35+[1]Червень!G35+[1]Липень!G35+[1]Серпень!G35)</f>
        <v>0</v>
      </c>
      <c r="H51" s="17" t="n">
        <f aca="false">SUM([1]Cічень!H35+[1]Лютий!H35+[1]Березень!H35+[1]Квітень!H35+[1]Травень!H35+[1]Червень!H35+[1]Липень!H35+[1]Серпень!H35)</f>
        <v>705.76</v>
      </c>
      <c r="I51" s="17" t="n">
        <f aca="false">SUM([1]Cічень!I35+[1]Лютий!I35+[1]Березень!I35+[1]Квітень!I35+[1]Травень!I35+[1]Червень!I35+[1]Липень!I35+[1]Серпень!I35)</f>
        <v>673.92</v>
      </c>
      <c r="J51" s="18" t="n">
        <f aca="false">K51/D51</f>
        <v>46.9221482969286</v>
      </c>
      <c r="K51" s="19" t="n">
        <f aca="false">L51+M51+E51</f>
        <v>112134.55</v>
      </c>
      <c r="L51" s="19" t="n">
        <f aca="false">F51*1163</f>
        <v>83608.07</v>
      </c>
      <c r="M51" s="19" t="n">
        <f aca="false">G51*9.5</f>
        <v>0</v>
      </c>
      <c r="N51" s="20"/>
      <c r="O51" s="21"/>
      <c r="P51" s="22"/>
    </row>
    <row r="52" customFormat="false" ht="13.8" hidden="false" customHeight="false" outlineLevel="0" collapsed="false">
      <c r="A52" s="14" t="n">
        <v>46</v>
      </c>
      <c r="B52" s="15" t="s">
        <v>62</v>
      </c>
      <c r="C52" s="16" t="n">
        <v>350</v>
      </c>
      <c r="D52" s="16" t="n">
        <v>2831.4</v>
      </c>
      <c r="E52" s="17" t="n">
        <f aca="false">SUM([1]Cічень!E52+[1]Лютий!E52+[1]Березень!E52+[1]Квітень!E52+[1]Травень!E52+[1]Червень!E52+[1]Липень!E52+[1]Серпень!E52)</f>
        <v>35022.78</v>
      </c>
      <c r="F52" s="17" t="n">
        <f aca="false">SUM([1]Cічень!F52+[1]Лютий!F52+[1]Березень!F52+[1]Квітень!F52+[1]Травень!F52+[1]Червень!F52+[1]Липень!F52+[1]Серпень!F52)</f>
        <v>83.43</v>
      </c>
      <c r="G52" s="17" t="n">
        <f aca="false">SUM([1]Cічень!G52+[1]Лютий!G52+[1]Березень!G52+[1]Квітень!G52+[1]Травень!G52+[1]Червень!G52+[1]Липень!G52+[1]Серпень!G52)</f>
        <v>0</v>
      </c>
      <c r="H52" s="17" t="n">
        <f aca="false">SUM([1]Cічень!H52+[1]Лютий!H52+[1]Березень!H52+[1]Квітень!H52+[1]Травень!H52+[1]Червень!H52+[1]Липень!H52+[1]Серпень!H52)</f>
        <v>674.9</v>
      </c>
      <c r="I52" s="17" t="n">
        <f aca="false">SUM([1]Cічень!I52+[1]Лютий!I52+[1]Березень!I52+[1]Квітень!I52+[1]Травень!I52+[1]Червень!I52+[1]Липень!I52+[1]Серпень!I52)</f>
        <v>334.15</v>
      </c>
      <c r="J52" s="18" t="n">
        <f aca="false">K52/D52</f>
        <v>46.6383661792753</v>
      </c>
      <c r="K52" s="19" t="n">
        <f aca="false">L52+M52+E52</f>
        <v>132051.87</v>
      </c>
      <c r="L52" s="19" t="n">
        <f aca="false">F52*1163</f>
        <v>97029.09</v>
      </c>
      <c r="M52" s="19" t="n">
        <f aca="false">G52*9.5</f>
        <v>0</v>
      </c>
      <c r="N52" s="20"/>
      <c r="O52" s="21"/>
      <c r="P52" s="22"/>
    </row>
    <row r="53" customFormat="false" ht="13.8" hidden="false" customHeight="false" outlineLevel="0" collapsed="false">
      <c r="A53" s="14" t="n">
        <v>47</v>
      </c>
      <c r="B53" s="15" t="s">
        <v>63</v>
      </c>
      <c r="C53" s="16" t="n">
        <v>450</v>
      </c>
      <c r="D53" s="16" t="n">
        <v>2462.18</v>
      </c>
      <c r="E53" s="17" t="n">
        <f aca="false">SUM([1]Cічень!E50+[1]Лютий!E50+[1]Березень!E50+[1]Квітень!E50+[1]Травень!E50+[1]Червень!E50+[1]Липень!E50+[1]Серпень!E50)</f>
        <v>34032.19</v>
      </c>
      <c r="F53" s="17" t="n">
        <f aca="false">SUM([1]Cічень!F50+[1]Лютий!F50+[1]Березень!F50+[1]Квітень!F50+[1]Травень!F50+[1]Червень!F50+[1]Липень!F50+[1]Серпень!F50)</f>
        <v>68.49</v>
      </c>
      <c r="G53" s="17" t="n">
        <f aca="false">SUM([1]Cічень!G50+[1]Лютий!G50+[1]Березень!G50+[1]Квітень!G50+[1]Травень!G50+[1]Червень!G50+[1]Липень!G50+[1]Серпень!G50)</f>
        <v>0</v>
      </c>
      <c r="H53" s="17" t="n">
        <f aca="false">SUM([1]Cічень!H50+[1]Лютий!H50+[1]Березень!H50+[1]Квітень!H50+[1]Травень!H50+[1]Червень!H50+[1]Липень!H50+[1]Серпень!H50)</f>
        <v>1191.17</v>
      </c>
      <c r="I53" s="17" t="n">
        <f aca="false">SUM([1]Cічень!I50+[1]Лютий!I50+[1]Березень!I50+[1]Квітень!I50+[1]Травень!I50+[1]Червень!I50+[1]Липень!I50+[1]Серпень!I50)</f>
        <v>253</v>
      </c>
      <c r="J53" s="18" t="n">
        <f aca="false">K53/D53</f>
        <v>46.1729280556255</v>
      </c>
      <c r="K53" s="19" t="n">
        <f aca="false">L53+M53+E53</f>
        <v>113686.06</v>
      </c>
      <c r="L53" s="19" t="n">
        <f aca="false">F53*1163</f>
        <v>79653.87</v>
      </c>
      <c r="M53" s="19" t="n">
        <f aca="false">G53*9.5</f>
        <v>0</v>
      </c>
      <c r="N53" s="20"/>
      <c r="O53" s="21"/>
      <c r="P53" s="22"/>
    </row>
    <row r="54" customFormat="false" ht="13.8" hidden="false" customHeight="false" outlineLevel="0" collapsed="false">
      <c r="A54" s="14" t="n">
        <v>48</v>
      </c>
      <c r="B54" s="15" t="s">
        <v>64</v>
      </c>
      <c r="C54" s="16" t="n">
        <v>220</v>
      </c>
      <c r="D54" s="16" t="n">
        <v>1330</v>
      </c>
      <c r="E54" s="17" t="n">
        <f aca="false">SUM([1]Cічень!E51+[1]Лютий!E51+[1]Березень!E51+[1]Квітень!E51+[1]Травень!E51+[1]Червень!E51+[1]Липень!E51+[1]Серпень!E51)</f>
        <v>16905.06</v>
      </c>
      <c r="F54" s="17" t="n">
        <f aca="false">SUM([1]Cічень!F51+[1]Лютий!F51+[1]Березень!F51+[1]Квітень!F51+[1]Травень!F51+[1]Червень!F51+[1]Липень!F51+[1]Серпень!F51)</f>
        <v>32.27</v>
      </c>
      <c r="G54" s="17" t="n">
        <f aca="false">SUM([1]Cічень!G51+[1]Лютий!G51+[1]Березень!G51+[1]Квітень!G51+[1]Травень!G51+[1]Червень!G51+[1]Липень!G51+[1]Серпень!G51)</f>
        <v>0</v>
      </c>
      <c r="H54" s="17" t="n">
        <f aca="false">SUM([1]Cічень!H51+[1]Лютий!H51+[1]Березень!H51+[1]Квітень!H51+[1]Травень!H51+[1]Червень!H51+[1]Липень!H51+[1]Серпень!H51)</f>
        <v>552.31</v>
      </c>
      <c r="I54" s="17" t="n">
        <f aca="false">SUM([1]Cічень!I51+[1]Лютий!I51+[1]Березень!I51+[1]Квітень!I51+[1]Травень!I51+[1]Червень!I51+[1]Липень!I51+[1]Серпень!I51)</f>
        <v>0</v>
      </c>
      <c r="J54" s="18" t="n">
        <f aca="false">K54/D54</f>
        <v>40.9286240601504</v>
      </c>
      <c r="K54" s="19" t="n">
        <f aca="false">L54+M54+E54</f>
        <v>54435.07</v>
      </c>
      <c r="L54" s="19" t="n">
        <f aca="false">F54*1163</f>
        <v>37530.01</v>
      </c>
      <c r="M54" s="19" t="n">
        <f aca="false">G54*9.5</f>
        <v>0</v>
      </c>
      <c r="N54" s="20"/>
      <c r="O54" s="21"/>
      <c r="P54" s="22"/>
    </row>
    <row r="55" customFormat="false" ht="13.8" hidden="false" customHeight="false" outlineLevel="0" collapsed="false">
      <c r="A55" s="14" t="n">
        <v>49</v>
      </c>
      <c r="B55" s="15" t="s">
        <v>65</v>
      </c>
      <c r="C55" s="16" t="n">
        <v>48</v>
      </c>
      <c r="D55" s="16" t="n">
        <v>530</v>
      </c>
      <c r="E55" s="17" t="n">
        <f aca="false">SUM([1]Cічень!E29+[1]Лютий!E29+[1]Березень!E29+[1]Квітень!E29+[1]Травень!E29+[1]Червень!E29+[1]Липень!E29+[1]Серпень!E29)</f>
        <v>5994.85</v>
      </c>
      <c r="F55" s="17" t="n">
        <f aca="false">SUM([1]Cічень!F29+[1]Лютий!F29+[1]Березень!F29+[1]Квітень!F29+[1]Травень!F29+[1]Червень!F29+[1]Липень!F29+[1]Серпень!F29)</f>
        <v>0</v>
      </c>
      <c r="G55" s="17" t="n">
        <f aca="false">SUM([1]Cічень!G29+[1]Лютий!G29+[1]Березень!G29+[1]Квітень!G29+[1]Травень!G29+[1]Червень!G29+[1]Липень!G29+[1]Серпень!G29)</f>
        <v>0</v>
      </c>
      <c r="H55" s="17" t="n">
        <f aca="false">SUM([1]Cічень!H29+[1]Лютий!H29+[1]Березень!H29+[1]Квітень!H29+[1]Травень!H29+[1]Червень!H29+[1]Липень!H29+[1]Серпень!H29)</f>
        <v>85.23</v>
      </c>
      <c r="I55" s="17" t="n">
        <f aca="false">SUM([1]Cічень!I29+[1]Лютий!I29+[1]Березень!I29+[1]Квітень!I29+[1]Травень!I29+[1]Червень!I29+[1]Липень!I29+[1]Серпень!I29)</f>
        <v>0</v>
      </c>
      <c r="J55" s="18" t="n">
        <f aca="false">K55/D55</f>
        <v>11.3110377358491</v>
      </c>
      <c r="K55" s="19" t="n">
        <f aca="false">L55+M55+E55</f>
        <v>5994.85</v>
      </c>
      <c r="L55" s="19" t="n">
        <f aca="false">F55*1163</f>
        <v>0</v>
      </c>
      <c r="M55" s="19" t="n">
        <f aca="false">G55*9.5</f>
        <v>0</v>
      </c>
      <c r="N55" s="20"/>
      <c r="O55" s="21"/>
      <c r="P55" s="22"/>
    </row>
    <row r="56" customFormat="false" ht="13.8" hidden="false" customHeight="false" outlineLevel="0" collapsed="false">
      <c r="A56" s="25"/>
      <c r="B56" s="26" t="s">
        <v>66</v>
      </c>
      <c r="C56" s="27" t="n">
        <f aca="false">SUM(C7:C55)</f>
        <v>13220</v>
      </c>
      <c r="D56" s="27" t="n">
        <f aca="false">SUM(D7:D55)</f>
        <v>82573.62</v>
      </c>
      <c r="E56" s="27" t="n">
        <f aca="false">SUM(E7:E55)</f>
        <v>1057292.38</v>
      </c>
      <c r="F56" s="27" t="n">
        <f aca="false">SUM(F7:F55)</f>
        <v>3604.83</v>
      </c>
      <c r="G56" s="27" t="n">
        <f aca="false">SUM(G7:G55)</f>
        <v>23610.3</v>
      </c>
      <c r="H56" s="27" t="n">
        <f aca="false">SUM(H7:H55)</f>
        <v>32023.82</v>
      </c>
      <c r="I56" s="28" t="n">
        <f aca="false">SUM(I7:I55)</f>
        <v>10484.22</v>
      </c>
      <c r="J56" s="29"/>
      <c r="K56" s="30"/>
      <c r="L56" s="30"/>
      <c r="M56" s="30"/>
      <c r="N56" s="20"/>
      <c r="O56" s="21"/>
      <c r="P56" s="22"/>
    </row>
    <row r="57" customFormat="false" ht="13.8" hidden="false" customHeight="false" outlineLevel="0" collapsed="false">
      <c r="A57" s="31"/>
      <c r="B57" s="26" t="s">
        <v>67</v>
      </c>
      <c r="C57" s="27"/>
      <c r="D57" s="27"/>
      <c r="E57" s="27"/>
      <c r="F57" s="27"/>
      <c r="G57" s="27"/>
      <c r="H57" s="27"/>
      <c r="I57" s="28"/>
      <c r="J57" s="32" t="n">
        <f aca="false">SUM(J7:J55)/49</f>
        <v>69.8402734083825</v>
      </c>
      <c r="K57" s="30"/>
      <c r="L57" s="30"/>
      <c r="M57" s="30"/>
      <c r="N57" s="20"/>
      <c r="O57" s="21"/>
      <c r="P57" s="22"/>
    </row>
    <row r="58" customFormat="false" ht="14.1" hidden="false" customHeight="true" outlineLevel="0" collapsed="false">
      <c r="A58" s="6"/>
      <c r="B58" s="6"/>
      <c r="C58" s="6"/>
      <c r="D58" s="6"/>
      <c r="E58" s="7"/>
      <c r="F58" s="7"/>
      <c r="G58" s="7"/>
      <c r="H58" s="7"/>
      <c r="I58" s="7"/>
      <c r="J58" s="7"/>
      <c r="K58" s="6"/>
      <c r="L58" s="6"/>
      <c r="M58" s="6"/>
      <c r="N58" s="20"/>
      <c r="O58" s="21"/>
      <c r="P58" s="22"/>
    </row>
    <row r="59" customFormat="false" ht="12.6" hidden="false" customHeight="true" outlineLevel="0" collapsed="false">
      <c r="A59" s="6"/>
      <c r="B59" s="6"/>
      <c r="C59" s="6"/>
      <c r="D59" s="6"/>
      <c r="E59" s="7"/>
      <c r="F59" s="7"/>
      <c r="G59" s="7"/>
      <c r="H59" s="7"/>
      <c r="I59" s="7"/>
      <c r="J59" s="7"/>
      <c r="K59" s="6"/>
      <c r="L59" s="6"/>
      <c r="M59" s="6"/>
      <c r="N59" s="20"/>
      <c r="O59" s="21"/>
      <c r="P59" s="22"/>
    </row>
    <row r="60" customFormat="false" ht="29.25" hidden="false" customHeight="true" outlineLevel="0" collapsed="false">
      <c r="A60" s="8" t="s">
        <v>1</v>
      </c>
      <c r="B60" s="9" t="s">
        <v>2</v>
      </c>
      <c r="C60" s="9" t="s">
        <v>3</v>
      </c>
      <c r="D60" s="9" t="s">
        <v>4</v>
      </c>
      <c r="E60" s="9" t="s">
        <v>5</v>
      </c>
      <c r="F60" s="9"/>
      <c r="G60" s="9"/>
      <c r="H60" s="9"/>
      <c r="I60" s="9"/>
      <c r="J60" s="9" t="s">
        <v>6</v>
      </c>
      <c r="K60" s="9" t="s">
        <v>7</v>
      </c>
      <c r="L60" s="9"/>
      <c r="M60" s="9"/>
      <c r="N60" s="20"/>
      <c r="O60" s="21"/>
      <c r="P60" s="22"/>
    </row>
    <row r="61" customFormat="false" ht="35.05" hidden="false" customHeight="false" outlineLevel="0" collapsed="false">
      <c r="A61" s="8"/>
      <c r="B61" s="9"/>
      <c r="C61" s="9"/>
      <c r="D61" s="9"/>
      <c r="E61" s="9" t="s">
        <v>8</v>
      </c>
      <c r="F61" s="9" t="s">
        <v>9</v>
      </c>
      <c r="G61" s="9" t="s">
        <v>10</v>
      </c>
      <c r="H61" s="9" t="s">
        <v>11</v>
      </c>
      <c r="I61" s="8" t="s">
        <v>12</v>
      </c>
      <c r="J61" s="9"/>
      <c r="K61" s="9" t="s">
        <v>13</v>
      </c>
      <c r="L61" s="9" t="s">
        <v>14</v>
      </c>
      <c r="M61" s="9" t="s">
        <v>15</v>
      </c>
      <c r="N61" s="20"/>
      <c r="O61" s="21"/>
      <c r="P61" s="22"/>
    </row>
    <row r="62" customFormat="false" ht="20.25" hidden="false" customHeight="true" outlineLevel="0" collapsed="false">
      <c r="A62" s="12" t="s">
        <v>68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20"/>
      <c r="O62" s="21"/>
      <c r="P62" s="22"/>
    </row>
    <row r="63" customFormat="false" ht="17.1" hidden="false" customHeight="true" outlineLevel="0" collapsed="false">
      <c r="A63" s="14" t="n">
        <v>1</v>
      </c>
      <c r="B63" s="15" t="s">
        <v>69</v>
      </c>
      <c r="C63" s="16" t="n">
        <v>334</v>
      </c>
      <c r="D63" s="16" t="n">
        <v>495</v>
      </c>
      <c r="E63" s="17" t="n">
        <f aca="false">SUM([1]Cічень!E63+[1]Лютий!E63+[1]Березень!E63+[1]Квітень!E63+[1]Травень!E63+[1]Червень!E63+[1]Липень!E63+[1]Серпень!E63)</f>
        <v>27332.74</v>
      </c>
      <c r="F63" s="17" t="n">
        <f aca="false">SUM([1]Cічень!F63+[1]Лютий!F63+[1]Березень!F63+[1]Квітень!F63+[1]Травень!F63+[1]Червень!F63+[1]Липень!F63+[1]Серпень!F63)</f>
        <v>0</v>
      </c>
      <c r="G63" s="17" t="n">
        <f aca="false">SUM([1]Cічень!G63+[1]Лютий!G63+[1]Березень!G63+[1]Квітень!G63+[1]Травень!G63+[1]Червень!G63+[1]Липень!G63+[1]Серпень!G63)</f>
        <v>15581.41</v>
      </c>
      <c r="H63" s="17" t="n">
        <f aca="false">SUM([1]Cічень!H63+[1]Лютий!H63+[1]Березень!H63+[1]Квітень!H63+[1]Травень!H63+[1]Червень!H63+[1]Липень!H63+[1]Серпень!H63)</f>
        <v>805.4</v>
      </c>
      <c r="I63" s="17" t="n">
        <f aca="false">SUM([1]Cічень!I63+[1]Лютий!I63+[1]Березень!I63+[1]Квітень!I63+[1]Травень!I63+[1]Червень!I63+[1]Липень!I63+[1]Серпень!I63)</f>
        <v>0</v>
      </c>
      <c r="J63" s="18" t="n">
        <f aca="false">K63/D63</f>
        <v>354.254818181818</v>
      </c>
      <c r="K63" s="19" t="n">
        <f aca="false">L63+M63+E63</f>
        <v>175356.135</v>
      </c>
      <c r="L63" s="19" t="n">
        <f aca="false">F63*1163</f>
        <v>0</v>
      </c>
      <c r="M63" s="19" t="n">
        <f aca="false">G63*9.5</f>
        <v>148023.395</v>
      </c>
      <c r="N63" s="20"/>
      <c r="O63" s="21"/>
      <c r="P63" s="22"/>
    </row>
    <row r="64" customFormat="false" ht="13.8" hidden="false" customHeight="false" outlineLevel="0" collapsed="false">
      <c r="A64" s="14" t="n">
        <v>2</v>
      </c>
      <c r="B64" s="15" t="s">
        <v>70</v>
      </c>
      <c r="C64" s="16" t="n">
        <v>687</v>
      </c>
      <c r="D64" s="16" t="n">
        <v>2717.99</v>
      </c>
      <c r="E64" s="17" t="n">
        <f aca="false">SUM([1]Cічень!E67+[1]Лютий!E67+[1]Березень!E67+[1]Квітень!E67+[1]Травень!E67+[1]Червень!E67+[1]Липень!E67+[1]Серпень!E67)</f>
        <v>4909.45</v>
      </c>
      <c r="F64" s="17" t="n">
        <f aca="false">SUM([1]Cічень!F67+[1]Лютий!F67+[1]Березень!F67+[1]Квітень!F67+[1]Травень!F67+[1]Червень!F67+[1]Липень!F67+[1]Серпень!F67)</f>
        <v>263.86</v>
      </c>
      <c r="G64" s="17" t="n">
        <f aca="false">SUM([1]Cічень!G67+[1]Лютий!G67+[1]Березень!G67+[1]Квітень!G67+[1]Травень!G67+[1]Червень!G67+[1]Липень!G67+[1]Серпень!G67)</f>
        <v>0</v>
      </c>
      <c r="H64" s="17" t="n">
        <f aca="false">SUM([1]Cічень!H67+[1]Лютий!H67+[1]Березень!H67+[1]Квітень!H67+[1]Травень!H67+[1]Червень!H67+[1]Липень!H67+[1]Серпень!H67)</f>
        <v>213.11</v>
      </c>
      <c r="I64" s="17" t="n">
        <f aca="false">SUM([1]Cічень!I67+[1]Лютий!I67+[1]Березень!I67+[1]Квітень!I67+[1]Травень!I67+[1]Червень!I67+[1]Липень!I67+[1]Серпень!I67)</f>
        <v>0</v>
      </c>
      <c r="J64" s="18" t="n">
        <f aca="false">K64/D64</f>
        <v>114.709263095155</v>
      </c>
      <c r="K64" s="19" t="n">
        <f aca="false">L64+M64+E64</f>
        <v>311778.63</v>
      </c>
      <c r="L64" s="19" t="n">
        <f aca="false">F64*1163</f>
        <v>306869.18</v>
      </c>
      <c r="M64" s="19" t="n">
        <f aca="false">G64*9.5</f>
        <v>0</v>
      </c>
      <c r="N64" s="20"/>
      <c r="O64" s="21"/>
      <c r="P64" s="22"/>
    </row>
    <row r="65" customFormat="false" ht="13.8" hidden="false" customHeight="false" outlineLevel="0" collapsed="false">
      <c r="A65" s="14" t="n">
        <v>3</v>
      </c>
      <c r="B65" s="15" t="s">
        <v>71</v>
      </c>
      <c r="C65" s="16" t="n">
        <v>601</v>
      </c>
      <c r="D65" s="16" t="n">
        <v>1812.7</v>
      </c>
      <c r="E65" s="17" t="n">
        <f aca="false">SUM([1]Cічень!E65+[1]Лютий!E65+[1]Березень!E65+[1]Квітень!E65+[1]Травень!E65+[1]Червень!E65+[1]Липень!E65+[1]Серпень!E65)</f>
        <v>3777.78</v>
      </c>
      <c r="F65" s="17" t="n">
        <f aca="false">SUM([1]Cічень!F65+[1]Лютий!F65+[1]Березень!F65+[1]Квітень!F65+[1]Травень!F65+[1]Червень!F65+[1]Липень!F65+[1]Серпень!F65)</f>
        <v>147.13</v>
      </c>
      <c r="G65" s="17" t="n">
        <f aca="false">SUM([1]Cічень!G65+[1]Лютий!G65+[1]Березень!G65+[1]Квітень!G65+[1]Травень!G65+[1]Червень!G65+[1]Липень!G65+[1]Серпень!G65)</f>
        <v>0</v>
      </c>
      <c r="H65" s="17" t="n">
        <f aca="false">SUM([1]Cічень!H65+[1]Лютий!H65+[1]Березень!H65+[1]Квітень!H65+[1]Травень!H65+[1]Червень!H65+[1]Липень!H65+[1]Серпень!H65)</f>
        <v>34.48</v>
      </c>
      <c r="I65" s="17" t="n">
        <f aca="false">SUM([1]Cічень!I65+[1]Лютий!I65+[1]Березень!I65+[1]Квітень!I65+[1]Травень!I65+[1]Червень!I65+[1]Липень!I65+[1]Серпень!I65)</f>
        <v>0</v>
      </c>
      <c r="J65" s="18" t="n">
        <f aca="false">K65/D65</f>
        <v>96.4803718210404</v>
      </c>
      <c r="K65" s="19" t="n">
        <f aca="false">L65+M65+E65</f>
        <v>174889.97</v>
      </c>
      <c r="L65" s="19" t="n">
        <f aca="false">F65*1163</f>
        <v>171112.19</v>
      </c>
      <c r="M65" s="19" t="n">
        <f aca="false">G65*9.5</f>
        <v>0</v>
      </c>
      <c r="N65" s="20"/>
      <c r="O65" s="21"/>
      <c r="P65" s="22"/>
    </row>
    <row r="66" customFormat="false" ht="23.85" hidden="false" customHeight="false" outlineLevel="0" collapsed="false">
      <c r="A66" s="14" t="n">
        <v>4</v>
      </c>
      <c r="B66" s="15" t="s">
        <v>72</v>
      </c>
      <c r="C66" s="16" t="n">
        <v>110</v>
      </c>
      <c r="D66" s="16" t="n">
        <v>526.3</v>
      </c>
      <c r="E66" s="17" t="n">
        <f aca="false">SUM([1]Cічень!E64+[1]Лютий!E64+[1]Березень!E64+[1]Квітень!E64+[1]Травень!E64+[1]Червень!E64+[1]Липень!E64+[1]Серпень!E64)</f>
        <v>13120.46</v>
      </c>
      <c r="F66" s="17" t="n">
        <f aca="false">SUM([1]Cічень!F64+[1]Лютий!F64+[1]Березень!F64+[1]Квітень!F64+[1]Травень!F64+[1]Червень!F64+[1]Липень!F64+[1]Серпень!F64)</f>
        <v>28.56</v>
      </c>
      <c r="G66" s="17" t="n">
        <f aca="false">SUM([1]Cічень!G64+[1]Лютий!G64+[1]Березень!G64+[1]Квітень!G64+[1]Травень!G64+[1]Червень!G64+[1]Липень!G64+[1]Серпень!G64)</f>
        <v>0</v>
      </c>
      <c r="H66" s="17" t="n">
        <f aca="false">SUM([1]Cічень!H64+[1]Лютий!H64+[1]Березень!H64+[1]Квітень!H64+[1]Травень!H64+[1]Червень!H64+[1]Липень!H64+[1]Серпень!H64)</f>
        <v>194.13</v>
      </c>
      <c r="I66" s="17" t="n">
        <f aca="false">SUM([1]Cічень!I64+[1]Лютий!I64+[1]Березень!I64+[1]Квітень!I64+[1]Травень!I64+[1]Червень!I64+[1]Липень!I64+[1]Серпень!I64)</f>
        <v>0</v>
      </c>
      <c r="J66" s="18" t="n">
        <f aca="false">K66/D66</f>
        <v>88.0405472164165</v>
      </c>
      <c r="K66" s="19" t="n">
        <f aca="false">L66+M66+E66</f>
        <v>46335.74</v>
      </c>
      <c r="L66" s="19" t="n">
        <f aca="false">F66*1163</f>
        <v>33215.28</v>
      </c>
      <c r="M66" s="19" t="n">
        <f aca="false">G66*9.5</f>
        <v>0</v>
      </c>
      <c r="N66" s="20"/>
      <c r="O66" s="21"/>
      <c r="P66" s="22"/>
    </row>
    <row r="67" customFormat="false" ht="16.35" hidden="false" customHeight="true" outlineLevel="0" collapsed="false">
      <c r="A67" s="14" t="n">
        <v>5</v>
      </c>
      <c r="B67" s="15" t="s">
        <v>73</v>
      </c>
      <c r="C67" s="16" t="n">
        <v>282</v>
      </c>
      <c r="D67" s="16" t="n">
        <v>3225</v>
      </c>
      <c r="E67" s="17" t="n">
        <f aca="false">SUM([1]Cічень!E73+[1]Лютий!E73+[1]Березень!E73+[1]Квітень!E73+[1]Травень!E73+[1]Червень!E73+[1]Липень!E73+[1]Серпень!E73)</f>
        <v>20587.15</v>
      </c>
      <c r="F67" s="17" t="n">
        <f aca="false">SUM([1]Cічень!F73+[1]Лютий!F73+[1]Березень!F73+[1]Квітень!F73+[1]Травень!F73+[1]Червень!F73+[1]Липень!F73+[1]Серпень!F73)</f>
        <v>206.48</v>
      </c>
      <c r="G67" s="17" t="n">
        <f aca="false">SUM([1]Cічень!G73+[1]Лютий!G73+[1]Березень!G73+[1]Квітень!G73+[1]Травень!G73+[1]Червень!G73+[1]Липень!G73+[1]Серпень!G73)</f>
        <v>0</v>
      </c>
      <c r="H67" s="17" t="n">
        <f aca="false">SUM([1]Cічень!H73+[1]Лютий!H73+[1]Березень!H73+[1]Квітень!H73+[1]Травень!H73+[1]Червень!H73+[1]Липень!H73+[1]Серпень!H73)</f>
        <v>333.63</v>
      </c>
      <c r="I67" s="17" t="n">
        <f aca="false">SUM([1]Cічень!I73+[1]Лютий!I73+[1]Березень!I73+[1]Квітень!I73+[1]Травень!I73+[1]Червень!I73+[1]Липень!I73+[1]Серпень!I73)</f>
        <v>0</v>
      </c>
      <c r="J67" s="18" t="n">
        <f aca="false">K67/D67</f>
        <v>80.8444620155039</v>
      </c>
      <c r="K67" s="19" t="n">
        <f aca="false">L67+M67+E67</f>
        <v>260723.39</v>
      </c>
      <c r="L67" s="19" t="n">
        <f aca="false">F67*1163</f>
        <v>240136.24</v>
      </c>
      <c r="M67" s="19" t="n">
        <f aca="false">G67*9.5</f>
        <v>0</v>
      </c>
      <c r="N67" s="20"/>
      <c r="O67" s="21"/>
      <c r="P67" s="22"/>
    </row>
    <row r="68" customFormat="false" ht="13.8" hidden="false" customHeight="false" outlineLevel="0" collapsed="false">
      <c r="A68" s="14" t="n">
        <v>6</v>
      </c>
      <c r="B68" s="15" t="s">
        <v>74</v>
      </c>
      <c r="C68" s="16" t="n">
        <v>788</v>
      </c>
      <c r="D68" s="16" t="n">
        <v>6353.7</v>
      </c>
      <c r="E68" s="17" t="n">
        <f aca="false">SUM([1]Cічень!E69+[1]Лютий!E69+[1]Березень!E69+[1]Квітень!E69+[1]Травень!E69+[1]Червень!E69+[1]Липень!E69+[1]Серпень!E69)</f>
        <v>68494.22</v>
      </c>
      <c r="F68" s="17" t="n">
        <f aca="false">SUM([1]Cічень!F69+[1]Лютий!F69+[1]Березень!F69+[1]Квітень!F69+[1]Травень!F69+[1]Червень!F69+[1]Липень!F69+[1]Серпень!F69)</f>
        <v>356.9</v>
      </c>
      <c r="G68" s="17" t="n">
        <f aca="false">SUM([1]Cічень!G69+[1]Лютий!G69+[1]Березень!G69+[1]Квітень!G69+[1]Травень!G69+[1]Червень!G69+[1]Липень!G69+[1]Серпень!G69)</f>
        <v>0</v>
      </c>
      <c r="H68" s="17" t="n">
        <f aca="false">SUM([1]Cічень!H69+[1]Лютий!H69+[1]Березень!H69+[1]Квітень!H69+[1]Травень!H69+[1]Червень!H69+[1]Липень!H69+[1]Серпень!H69)</f>
        <v>1638.99</v>
      </c>
      <c r="I68" s="17" t="n">
        <f aca="false">SUM([1]Cічень!I69+[1]Лютий!I69+[1]Березень!I69+[1]Квітень!I69+[1]Травень!I69+[1]Червень!I69+[1]Липень!I69+[1]Серпень!I69)</f>
        <v>945.44</v>
      </c>
      <c r="J68" s="18" t="n">
        <f aca="false">K68/D68</f>
        <v>76.1082392936399</v>
      </c>
      <c r="K68" s="19" t="n">
        <f aca="false">L68+M68+E68</f>
        <v>483568.92</v>
      </c>
      <c r="L68" s="19" t="n">
        <f aca="false">F68*1163</f>
        <v>415074.7</v>
      </c>
      <c r="M68" s="19" t="n">
        <f aca="false">G68*9.5</f>
        <v>0</v>
      </c>
      <c r="N68" s="20"/>
      <c r="O68" s="21"/>
      <c r="P68" s="22"/>
    </row>
    <row r="69" customFormat="false" ht="13.8" hidden="false" customHeight="false" outlineLevel="0" collapsed="false">
      <c r="A69" s="14" t="n">
        <v>7</v>
      </c>
      <c r="B69" s="15" t="s">
        <v>75</v>
      </c>
      <c r="C69" s="16" t="n">
        <v>859</v>
      </c>
      <c r="D69" s="16" t="n">
        <v>3975.1</v>
      </c>
      <c r="E69" s="17" t="n">
        <f aca="false">SUM([1]Cічень!E74+[1]Лютий!E74+[1]Березень!E74+[1]Квітень!E74+[1]Травень!E74+[1]Червень!E74+[1]Липень!E74+[1]Серпень!E74)</f>
        <v>10729.69</v>
      </c>
      <c r="F69" s="17" t="n">
        <f aca="false">SUM([1]Cічень!F74+[1]Лютий!F74+[1]Березень!F74+[1]Квітень!F74+[1]Травень!F74+[1]Червень!F74+[1]Липень!F74+[1]Серпень!F74)</f>
        <v>232.56</v>
      </c>
      <c r="G69" s="17" t="n">
        <f aca="false">SUM([1]Cічень!G74+[1]Лютий!G74+[1]Березень!G74+[1]Квітень!G74+[1]Травень!G74+[1]Червень!G74+[1]Липень!G74+[1]Серпень!G74)</f>
        <v>0</v>
      </c>
      <c r="H69" s="17" t="n">
        <f aca="false">SUM([1]Cічень!H74+[1]Лютий!H74+[1]Березень!H74+[1]Квітень!H74+[1]Травень!H74+[1]Червень!H74+[1]Липень!H74+[1]Серпень!H74)</f>
        <v>406.17</v>
      </c>
      <c r="I69" s="17" t="n">
        <f aca="false">SUM([1]Cічень!I74+[1]Лютий!I74+[1]Березень!I74+[1]Квітень!I74+[1]Травень!I74+[1]Червень!I74+[1]Липень!I74+[1]Серпень!I74)</f>
        <v>0</v>
      </c>
      <c r="J69" s="18" t="n">
        <f aca="false">K69/D69</f>
        <v>70.7395964881387</v>
      </c>
      <c r="K69" s="19" t="n">
        <f aca="false">L69+M69+E69</f>
        <v>281196.97</v>
      </c>
      <c r="L69" s="19" t="n">
        <f aca="false">F69*1163</f>
        <v>270467.28</v>
      </c>
      <c r="M69" s="19" t="n">
        <f aca="false">G69*9.5</f>
        <v>0</v>
      </c>
      <c r="N69" s="20"/>
      <c r="O69" s="21"/>
      <c r="P69" s="22"/>
    </row>
    <row r="70" customFormat="false" ht="13.8" hidden="false" customHeight="false" outlineLevel="0" collapsed="false">
      <c r="A70" s="14" t="n">
        <v>8</v>
      </c>
      <c r="B70" s="15" t="s">
        <v>76</v>
      </c>
      <c r="C70" s="16" t="n">
        <v>999</v>
      </c>
      <c r="D70" s="16" t="n">
        <v>4097.4</v>
      </c>
      <c r="E70" s="17" t="n">
        <f aca="false">SUM([1]Cічень!E66+[1]Лютий!E66+[1]Березень!E66+[1]Квітень!E66+[1]Травень!E66+[1]Червень!E66+[1]Липень!E66+[1]Серпень!E66)</f>
        <v>12193.85</v>
      </c>
      <c r="F70" s="17" t="n">
        <f aca="false">SUM([1]Cічень!F66+[1]Лютий!F66+[1]Березень!F66+[1]Квітень!F66+[1]Травень!F66+[1]Червень!F66+[1]Липень!F66+[1]Серпень!F66)</f>
        <v>230.74</v>
      </c>
      <c r="G70" s="17" t="n">
        <f aca="false">SUM([1]Cічень!G66+[1]Лютий!G66+[1]Березень!G66+[1]Квітень!G66+[1]Травень!G66+[1]Червень!G66+[1]Липень!G66+[1]Серпень!G66)</f>
        <v>0</v>
      </c>
      <c r="H70" s="17" t="n">
        <f aca="false">SUM([1]Cічень!H66+[1]Лютий!H66+[1]Березень!H66+[1]Квітень!H66+[1]Травень!H66+[1]Червень!H66+[1]Липень!H66+[1]Серпень!H66)</f>
        <v>603.91</v>
      </c>
      <c r="I70" s="17" t="n">
        <f aca="false">SUM([1]Cічень!I66+[1]Лютий!I66+[1]Березень!I66+[1]Квітень!I66+[1]Травень!I66+[1]Червень!I66+[1]Липень!I66+[1]Серпень!I66)</f>
        <v>0</v>
      </c>
      <c r="J70" s="18" t="n">
        <f aca="false">K70/D70</f>
        <v>68.4688997901108</v>
      </c>
      <c r="K70" s="19" t="n">
        <f aca="false">L70+M70+E70</f>
        <v>280544.47</v>
      </c>
      <c r="L70" s="19" t="n">
        <f aca="false">F70*1163</f>
        <v>268350.62</v>
      </c>
      <c r="M70" s="19" t="n">
        <f aca="false">G70*9.5</f>
        <v>0</v>
      </c>
      <c r="N70" s="20"/>
      <c r="O70" s="21"/>
      <c r="P70" s="22"/>
    </row>
    <row r="71" customFormat="false" ht="13.8" hidden="false" customHeight="false" outlineLevel="0" collapsed="false">
      <c r="A71" s="14" t="n">
        <v>9</v>
      </c>
      <c r="B71" s="15" t="s">
        <v>77</v>
      </c>
      <c r="C71" s="16" t="n">
        <v>417</v>
      </c>
      <c r="D71" s="16" t="n">
        <v>2305.1</v>
      </c>
      <c r="E71" s="17" t="n">
        <f aca="false">SUM([1]Cічень!E71+[1]Лютий!E71+[1]Березень!E71+[1]Квітень!E71+[1]Травень!E71+[1]Червень!E71+[1]Липень!E71+[1]Серпень!E71)</f>
        <v>4153.6</v>
      </c>
      <c r="F71" s="17" t="n">
        <f aca="false">SUM([1]Cічень!F71+[1]Лютий!F71+[1]Березень!F71+[1]Квітень!F71+[1]Травень!F71+[1]Червень!F71+[1]Липень!F71+[1]Серпень!F71)</f>
        <v>132.08</v>
      </c>
      <c r="G71" s="17" t="n">
        <f aca="false">SUM([1]Cічень!G71+[1]Лютий!G71+[1]Березень!G71+[1]Квітень!G71+[1]Травень!G71+[1]Червень!G71+[1]Липень!G71+[1]Серпень!G71)</f>
        <v>0</v>
      </c>
      <c r="H71" s="17" t="n">
        <f aca="false">SUM([1]Cічень!H71+[1]Лютий!H71+[1]Березень!H71+[1]Квітень!H71+[1]Травень!H71+[1]Червень!H71+[1]Липень!H71+[1]Серпень!H71)</f>
        <v>145.33</v>
      </c>
      <c r="I71" s="17" t="n">
        <f aca="false">SUM([1]Cічень!I71+[1]Лютий!I71+[1]Березень!I71+[1]Квітень!I71+[1]Травень!I71+[1]Червень!I71+[1]Липень!I71+[1]Серпень!I71)</f>
        <v>0</v>
      </c>
      <c r="J71" s="18" t="n">
        <f aca="false">K71/D71</f>
        <v>68.440692377771</v>
      </c>
      <c r="K71" s="19" t="n">
        <f aca="false">L71+M71+E71</f>
        <v>157762.64</v>
      </c>
      <c r="L71" s="19" t="n">
        <f aca="false">F71*1163</f>
        <v>153609.04</v>
      </c>
      <c r="M71" s="19" t="n">
        <f aca="false">G71*9.5</f>
        <v>0</v>
      </c>
      <c r="N71" s="20"/>
      <c r="O71" s="21"/>
      <c r="P71" s="22"/>
    </row>
    <row r="72" customFormat="false" ht="13.8" hidden="false" customHeight="false" outlineLevel="0" collapsed="false">
      <c r="A72" s="14" t="n">
        <v>10</v>
      </c>
      <c r="B72" s="15" t="s">
        <v>78</v>
      </c>
      <c r="C72" s="16" t="n">
        <v>26</v>
      </c>
      <c r="D72" s="16" t="n">
        <v>455.1</v>
      </c>
      <c r="E72" s="17" t="n">
        <f aca="false">SUM([1]Cічень!E68+[1]Лютий!E68+[1]Березень!E68+[1]Квітень!E68+[1]Травень!E68+[1]Червень!E68+[1]Липень!E68+[1]Серпень!E68)</f>
        <v>2112.15</v>
      </c>
      <c r="F72" s="17" t="n">
        <f aca="false">SUM([1]Cічень!F68+[1]Лютий!F68+[1]Березень!F68+[1]Квітень!F68+[1]Травень!F68+[1]Червень!F68+[1]Липень!F68+[1]Серпень!F68)</f>
        <v>23.66</v>
      </c>
      <c r="G72" s="17" t="n">
        <f aca="false">SUM([1]Cічень!G68+[1]Лютий!G68+[1]Березень!G68+[1]Квітень!G68+[1]Травень!G68+[1]Червень!G68+[1]Липень!G68+[1]Серпень!G68)</f>
        <v>0</v>
      </c>
      <c r="H72" s="17" t="n">
        <f aca="false">SUM([1]Cічень!H68+[1]Лютий!H68+[1]Березень!H68+[1]Квітень!H68+[1]Травень!H68+[1]Червень!H68+[1]Липень!H68+[1]Серпень!H68)</f>
        <v>71.91</v>
      </c>
      <c r="I72" s="17" t="n">
        <f aca="false">SUM([1]Cічень!I68+[1]Лютий!I68+[1]Березень!I68+[1]Квітень!I68+[1]Травень!I68+[1]Червень!I68+[1]Липень!I68+[1]Серпень!I68)</f>
        <v>0</v>
      </c>
      <c r="J72" s="18" t="n">
        <f aca="false">K72/D72</f>
        <v>65.1037793891453</v>
      </c>
      <c r="K72" s="19" t="n">
        <f aca="false">L72+M72+E72</f>
        <v>29628.73</v>
      </c>
      <c r="L72" s="19" t="n">
        <f aca="false">F72*1163</f>
        <v>27516.58</v>
      </c>
      <c r="M72" s="19" t="n">
        <f aca="false">G72*9.5</f>
        <v>0</v>
      </c>
      <c r="N72" s="20"/>
      <c r="O72" s="21"/>
      <c r="P72" s="22"/>
    </row>
    <row r="73" customFormat="false" ht="13.8" hidden="false" customHeight="false" outlineLevel="0" collapsed="false">
      <c r="A73" s="14" t="n">
        <v>11</v>
      </c>
      <c r="B73" s="15" t="s">
        <v>79</v>
      </c>
      <c r="C73" s="16" t="n">
        <v>1001</v>
      </c>
      <c r="D73" s="16" t="n">
        <v>5467</v>
      </c>
      <c r="E73" s="17" t="n">
        <f aca="false">SUM([1]Cічень!E70+[1]Лютий!E70+[1]Березень!E70+[1]Квітень!E70+[1]Травень!E70+[1]Червень!E70+[1]Липень!E70+[1]Серпень!E70)</f>
        <v>34281.06</v>
      </c>
      <c r="F73" s="17" t="n">
        <f aca="false">SUM([1]Cічень!F70+[1]Лютий!F70+[1]Березень!F70+[1]Квітень!F70+[1]Травень!F70+[1]Червень!F70+[1]Липень!F70+[1]Серпень!F70)</f>
        <v>268.05</v>
      </c>
      <c r="G73" s="17" t="n">
        <f aca="false">SUM([1]Cічень!G70+[1]Лютий!G70+[1]Березень!G70+[1]Квітень!G70+[1]Травень!G70+[1]Червень!G70+[1]Липень!G70+[1]Серпень!G70)</f>
        <v>0</v>
      </c>
      <c r="H73" s="17" t="n">
        <f aca="false">SUM([1]Cічень!H70+[1]Лютий!H70+[1]Березень!H70+[1]Квітень!H70+[1]Травень!H70+[1]Червень!H70+[1]Липень!H70+[1]Серпень!H70)</f>
        <v>564.75</v>
      </c>
      <c r="I73" s="17" t="n">
        <f aca="false">SUM([1]Cічень!I70+[1]Лютий!I70+[1]Березень!I70+[1]Квітень!I70+[1]Травень!I70+[1]Червень!I70+[1]Липень!I70+[1]Серпень!I70)</f>
        <v>204.25</v>
      </c>
      <c r="J73" s="18" t="n">
        <f aca="false">K73/D73</f>
        <v>63.2930693250412</v>
      </c>
      <c r="K73" s="19" t="n">
        <f aca="false">L73+M73+E73</f>
        <v>346023.21</v>
      </c>
      <c r="L73" s="19" t="n">
        <f aca="false">F73*1163</f>
        <v>311742.15</v>
      </c>
      <c r="M73" s="19" t="n">
        <f aca="false">G73*9.5</f>
        <v>0</v>
      </c>
      <c r="N73" s="20"/>
      <c r="O73" s="21"/>
      <c r="P73" s="22"/>
    </row>
    <row r="74" customFormat="false" ht="13.8" hidden="false" customHeight="false" outlineLevel="0" collapsed="false">
      <c r="A74" s="14" t="n">
        <v>12</v>
      </c>
      <c r="B74" s="15" t="s">
        <v>80</v>
      </c>
      <c r="C74" s="16" t="n">
        <v>160</v>
      </c>
      <c r="D74" s="16" t="n">
        <v>1310</v>
      </c>
      <c r="E74" s="17" t="n">
        <f aca="false">SUM([1]Cічень!E76+[1]Лютий!E76+[1]Березень!E76+[1]Квітень!E76+[1]Травень!E76+[1]Червень!E76+[1]Липень!E76+[1]Серпень!E76)</f>
        <v>7846.21</v>
      </c>
      <c r="F74" s="17" t="n">
        <f aca="false">SUM([1]Cічень!F76+[1]Лютий!F76+[1]Березень!F76+[1]Квітень!F76+[1]Травень!F76+[1]Червень!F76+[1]Липень!F76+[1]Серпень!F76)</f>
        <v>0</v>
      </c>
      <c r="G74" s="17" t="n">
        <f aca="false">SUM([1]Cічень!G76+[1]Лютий!G76+[1]Березень!G76+[1]Квітень!G76+[1]Травень!G76+[1]Червень!G76+[1]Липень!G76+[1]Серпень!G76)</f>
        <v>7305.42</v>
      </c>
      <c r="H74" s="17" t="n">
        <f aca="false">SUM([1]Cічень!H76+[1]Лютий!H76+[1]Березень!H76+[1]Квітень!H76+[1]Травень!H76+[1]Червень!H76+[1]Липень!H76+[1]Серпень!H76)</f>
        <v>73.12</v>
      </c>
      <c r="I74" s="17" t="n">
        <f aca="false">SUM([1]Cічень!I76+[1]Лютий!I76+[1]Березень!I76+[1]Квітень!I76+[1]Травень!I76+[1]Червень!I76+[1]Липень!I76+[1]Серпень!I76)</f>
        <v>0</v>
      </c>
      <c r="J74" s="18" t="n">
        <f aca="false">K74/D74</f>
        <v>58.9677099236641</v>
      </c>
      <c r="K74" s="19" t="n">
        <f aca="false">L74+M74+E74</f>
        <v>77247.7</v>
      </c>
      <c r="L74" s="19" t="n">
        <f aca="false">F74*1163</f>
        <v>0</v>
      </c>
      <c r="M74" s="19" t="n">
        <f aca="false">G74*9.5</f>
        <v>69401.49</v>
      </c>
      <c r="N74" s="20"/>
      <c r="O74" s="21"/>
      <c r="P74" s="22"/>
    </row>
    <row r="75" customFormat="false" ht="13.8" hidden="false" customHeight="false" outlineLevel="0" collapsed="false">
      <c r="A75" s="14" t="n">
        <v>13</v>
      </c>
      <c r="B75" s="15" t="s">
        <v>81</v>
      </c>
      <c r="C75" s="16" t="n">
        <v>819</v>
      </c>
      <c r="D75" s="16" t="n">
        <v>3510</v>
      </c>
      <c r="E75" s="17" t="n">
        <f aca="false">SUM([1]Cічень!E72+[1]Лютий!E72+[1]Березень!E72+[1]Квітень!E72+[1]Травень!E72+[1]Червень!E72+[1]Липень!E72+[1]Серпень!E72)</f>
        <v>14125.04</v>
      </c>
      <c r="F75" s="17" t="n">
        <f aca="false">SUM([1]Cічень!F72+[1]Лютий!F72+[1]Березень!F72+[1]Квітень!F72+[1]Травень!F72+[1]Червень!F72+[1]Липень!F72+[1]Серпень!F72)</f>
        <v>0</v>
      </c>
      <c r="G75" s="17" t="n">
        <f aca="false">SUM([1]Cічень!G72+[1]Лютий!G72+[1]Березень!G72+[1]Квітень!G72+[1]Травень!G72+[1]Червень!G72+[1]Липень!G72+[1]Серпень!G72)</f>
        <v>17806.53</v>
      </c>
      <c r="H75" s="17" t="n">
        <f aca="false">SUM([1]Cічень!H72+[1]Лютий!H72+[1]Березень!H72+[1]Квітень!H72+[1]Травень!H72+[1]Червень!H72+[1]Липень!H72+[1]Серпень!H72)</f>
        <v>382.88</v>
      </c>
      <c r="I75" s="17" t="n">
        <f aca="false">SUM([1]Cічень!I72+[1]Лютий!I72+[1]Березень!I72+[1]Квітень!I72+[1]Травень!I72+[1]Червень!I72+[1]Липень!I72+[1]Серпень!I72)</f>
        <v>0</v>
      </c>
      <c r="J75" s="18" t="n">
        <f aca="false">K75/D75</f>
        <v>52.2185398860399</v>
      </c>
      <c r="K75" s="19" t="n">
        <f aca="false">L75+M75+E75</f>
        <v>183287.075</v>
      </c>
      <c r="L75" s="19" t="n">
        <f aca="false">F75*1163</f>
        <v>0</v>
      </c>
      <c r="M75" s="19" t="n">
        <f aca="false">G75*9.5</f>
        <v>169162.035</v>
      </c>
      <c r="N75" s="20"/>
      <c r="O75" s="21"/>
      <c r="P75" s="22"/>
    </row>
    <row r="76" customFormat="false" ht="13.8" hidden="false" customHeight="false" outlineLevel="0" collapsed="false">
      <c r="A76" s="14" t="n">
        <v>14</v>
      </c>
      <c r="B76" s="15" t="s">
        <v>82</v>
      </c>
      <c r="C76" s="16" t="n">
        <v>351</v>
      </c>
      <c r="D76" s="16" t="n">
        <v>1314</v>
      </c>
      <c r="E76" s="17" t="n">
        <f aca="false">SUM([1]Cічень!E80+[1]Лютий!E80+[1]Березень!E80+[1]Квітень!E80+[1]Травень!E80+[1]Червень!E80+[1]Липень!E80+[1]Серпень!E80)</f>
        <v>4890.62</v>
      </c>
      <c r="F76" s="17" t="n">
        <f aca="false">SUM([1]Cічень!F80+[1]Лютий!F80+[1]Березень!F80+[1]Квітень!F80+[1]Травень!F80+[1]Червень!F80+[1]Липень!F80+[1]Серпень!F80)</f>
        <v>54.39</v>
      </c>
      <c r="G76" s="17" t="n">
        <f aca="false">SUM([1]Cічень!G80+[1]Лютий!G80+[1]Березень!G80+[1]Квітень!G80+[1]Травень!G80+[1]Червень!G80+[1]Липень!G80+[1]Серпень!G80)</f>
        <v>0</v>
      </c>
      <c r="H76" s="17" t="n">
        <f aca="false">SUM([1]Cічень!H80+[1]Лютий!H80+[1]Березень!H80+[1]Квітень!H80+[1]Травень!H80+[1]Червень!H80+[1]Липень!H80+[1]Серпень!H80)</f>
        <v>353.88</v>
      </c>
      <c r="I76" s="17" t="n">
        <f aca="false">SUM([1]Cічень!I80+[1]Лютий!I80+[1]Березень!I80+[1]Квітень!I80+[1]Травень!I80+[1]Червень!I80+[1]Липень!I80+[1]Серпень!I80)</f>
        <v>103.61</v>
      </c>
      <c r="J76" s="18" t="n">
        <f aca="false">K76/D76</f>
        <v>51.8616362252664</v>
      </c>
      <c r="K76" s="19" t="n">
        <f aca="false">L76+M76+E76</f>
        <v>68146.19</v>
      </c>
      <c r="L76" s="19" t="n">
        <f aca="false">F76*1163</f>
        <v>63255.57</v>
      </c>
      <c r="M76" s="19" t="n">
        <f aca="false">G76*9.5</f>
        <v>0</v>
      </c>
      <c r="N76" s="20"/>
      <c r="O76" s="21"/>
      <c r="P76" s="22"/>
    </row>
    <row r="77" customFormat="false" ht="13.8" hidden="false" customHeight="false" outlineLevel="0" collapsed="false">
      <c r="A77" s="14" t="n">
        <v>15</v>
      </c>
      <c r="B77" s="15" t="s">
        <v>83</v>
      </c>
      <c r="C77" s="16" t="n">
        <v>550</v>
      </c>
      <c r="D77" s="16" t="n">
        <v>1626.9</v>
      </c>
      <c r="E77" s="17" t="n">
        <f aca="false">SUM([1]Cічень!E78+[1]Лютий!E78+[1]Березень!E78+[1]Квітень!E78+[1]Травень!E78+[1]Червень!E78+[1]Липень!E78+[1]Серпень!E78)</f>
        <v>24529.25</v>
      </c>
      <c r="F77" s="17" t="n">
        <f aca="false">SUM([1]Cічень!F78+[1]Лютий!F78+[1]Березень!F78+[1]Квітень!F78+[1]Травень!F78+[1]Червень!F78+[1]Липень!F78+[1]Серпень!F78)</f>
        <v>0</v>
      </c>
      <c r="G77" s="17" t="n">
        <f aca="false">SUM([1]Cічень!G78+[1]Лютий!G78+[1]Березень!G78+[1]Квітень!G78+[1]Травень!G78+[1]Червень!G78+[1]Липень!G78+[1]Серпень!G78)</f>
        <v>6204.45</v>
      </c>
      <c r="H77" s="17" t="n">
        <f aca="false">SUM([1]Cічень!H78+[1]Лютий!H78+[1]Березень!H78+[1]Квітень!H78+[1]Травень!H78+[1]Червень!H78+[1]Липень!H78+[1]Серпень!H78)</f>
        <v>280.22</v>
      </c>
      <c r="I77" s="17" t="n">
        <f aca="false">SUM([1]Cічень!I78+[1]Лютий!I78+[1]Березень!I78+[1]Квітень!I78+[1]Травень!I78+[1]Червень!I78+[1]Липень!I78+[1]Серпень!I78)</f>
        <v>0</v>
      </c>
      <c r="J77" s="18" t="n">
        <f aca="false">K77/D77</f>
        <v>51.3071024648104</v>
      </c>
      <c r="K77" s="19" t="n">
        <f aca="false">L77+M77+E77</f>
        <v>83471.525</v>
      </c>
      <c r="L77" s="19" t="n">
        <f aca="false">F77*1163</f>
        <v>0</v>
      </c>
      <c r="M77" s="19" t="n">
        <f aca="false">G77*9.5</f>
        <v>58942.275</v>
      </c>
      <c r="N77" s="20"/>
      <c r="O77" s="21"/>
      <c r="P77" s="22"/>
    </row>
    <row r="78" customFormat="false" ht="13.8" hidden="false" customHeight="false" outlineLevel="0" collapsed="false">
      <c r="A78" s="14" t="n">
        <v>16</v>
      </c>
      <c r="B78" s="15" t="s">
        <v>84</v>
      </c>
      <c r="C78" s="16" t="n">
        <v>637</v>
      </c>
      <c r="D78" s="16" t="n">
        <v>5302.9</v>
      </c>
      <c r="E78" s="17" t="n">
        <f aca="false">SUM([1]Cічень!E79+[1]Лютий!E79+[1]Березень!E79+[1]Квітень!E79+[1]Травень!E79+[1]Червень!E79+[1]Липень!E79+[1]Серпень!E79)</f>
        <v>10212.8</v>
      </c>
      <c r="F78" s="17" t="n">
        <f aca="false">SUM([1]Cічень!F79+[1]Лютий!F79+[1]Березень!F79+[1]Квітень!F79+[1]Травень!F79+[1]Червень!F79+[1]Липень!F79+[1]Серпень!F79)</f>
        <v>217.49</v>
      </c>
      <c r="G78" s="17" t="n">
        <f aca="false">SUM([1]Cічень!G79+[1]Лютий!G79+[1]Березень!G79+[1]Квітень!G79+[1]Травень!G79+[1]Червень!G79+[1]Липень!G79+[1]Серпень!G79)</f>
        <v>0</v>
      </c>
      <c r="H78" s="17" t="n">
        <f aca="false">SUM([1]Cічень!H79+[1]Лютий!H79+[1]Березень!H79+[1]Квітень!H79+[1]Травень!H79+[1]Червень!H79+[1]Липень!H79+[1]Серпень!H79)</f>
        <v>346.2</v>
      </c>
      <c r="I78" s="17" t="n">
        <f aca="false">SUM([1]Cічень!I79+[1]Лютий!I79+[1]Березень!I79+[1]Квітень!I79+[1]Травень!I79+[1]Червень!I79+[1]Липень!I79+[1]Серпень!I79)</f>
        <v>0</v>
      </c>
      <c r="J78" s="18" t="n">
        <f aca="false">K78/D78</f>
        <v>49.6244828301496</v>
      </c>
      <c r="K78" s="19" t="n">
        <f aca="false">L78+M78+E78</f>
        <v>263153.67</v>
      </c>
      <c r="L78" s="19" t="n">
        <f aca="false">F78*1163</f>
        <v>252940.87</v>
      </c>
      <c r="M78" s="19" t="n">
        <f aca="false">G78*9.5</f>
        <v>0</v>
      </c>
      <c r="N78" s="20"/>
      <c r="O78" s="21"/>
      <c r="P78" s="22"/>
    </row>
    <row r="79" customFormat="false" ht="13.8" hidden="false" customHeight="false" outlineLevel="0" collapsed="false">
      <c r="A79" s="14" t="n">
        <v>17</v>
      </c>
      <c r="B79" s="15" t="s">
        <v>85</v>
      </c>
      <c r="C79" s="16" t="n">
        <v>1411</v>
      </c>
      <c r="D79" s="16" t="n">
        <v>7885.7</v>
      </c>
      <c r="E79" s="17" t="n">
        <f aca="false">SUM([1]Cічень!E86+[1]Лютий!E86+[1]Березень!E86+[1]Квітень!E86+[1]Травень!E86+[1]Червень!E86+[1]Липень!E86+[1]Серпень!E86)</f>
        <v>30353.93</v>
      </c>
      <c r="F79" s="17" t="n">
        <f aca="false">SUM([1]Cічень!F86+[1]Лютий!F86+[1]Березень!F86+[1]Квітень!F86+[1]Травень!F86+[1]Червень!F86+[1]Липень!F86+[1]Серпень!F86)</f>
        <v>305.99</v>
      </c>
      <c r="G79" s="17" t="n">
        <f aca="false">SUM([1]Cічень!G86+[1]Лютий!G86+[1]Березень!G86+[1]Квітень!G86+[1]Травень!G86+[1]Червень!G86+[1]Липень!G86+[1]Серпень!G86)</f>
        <v>0</v>
      </c>
      <c r="H79" s="17" t="n">
        <f aca="false">SUM([1]Cічень!H86+[1]Лютий!H86+[1]Березень!H86+[1]Квітень!H86+[1]Травень!H86+[1]Червень!H86+[1]Липень!H86+[1]Серпень!H86)</f>
        <v>571.31</v>
      </c>
      <c r="I79" s="17" t="n">
        <f aca="false">SUM([1]Cічень!I86+[1]Лютий!I86+[1]Березень!I86+[1]Квітень!I86+[1]Травень!I86+[1]Червень!I86+[1]Липень!I86+[1]Серпень!I86)</f>
        <v>74</v>
      </c>
      <c r="J79" s="18" t="n">
        <f aca="false">K79/D79</f>
        <v>48.9773006835157</v>
      </c>
      <c r="K79" s="19" t="n">
        <f aca="false">L79+M79+E79</f>
        <v>386220.3</v>
      </c>
      <c r="L79" s="19" t="n">
        <f aca="false">F79*1163</f>
        <v>355866.37</v>
      </c>
      <c r="M79" s="19" t="n">
        <f aca="false">G79*9.5</f>
        <v>0</v>
      </c>
      <c r="N79" s="20"/>
      <c r="O79" s="21"/>
      <c r="P79" s="22"/>
    </row>
    <row r="80" customFormat="false" ht="13.8" hidden="false" customHeight="false" outlineLevel="0" collapsed="false">
      <c r="A80" s="14" t="n">
        <v>18</v>
      </c>
      <c r="B80" s="15" t="s">
        <v>86</v>
      </c>
      <c r="C80" s="16" t="n">
        <v>1240</v>
      </c>
      <c r="D80" s="16" t="n">
        <v>4778</v>
      </c>
      <c r="E80" s="17" t="n">
        <f aca="false">SUM([1]Cічень!E85+[1]Лютий!E85+[1]Березень!E85+[1]Квітень!E85+[1]Травень!E85+[1]Червень!E85+[1]Липень!E85+[1]Серпень!E85)</f>
        <v>13402.01</v>
      </c>
      <c r="F80" s="17" t="n">
        <f aca="false">SUM([1]Cічень!F85+[1]Лютий!F85+[1]Березень!F85+[1]Квітень!F85+[1]Травень!F85+[1]Червень!F85+[1]Липень!F85+[1]Серпень!F85)</f>
        <v>177.6</v>
      </c>
      <c r="G80" s="17" t="n">
        <f aca="false">SUM([1]Cічень!G85+[1]Лютий!G85+[1]Березень!G85+[1]Квітень!G85+[1]Травень!G85+[1]Червень!G85+[1]Липень!G85+[1]Серпень!G85)</f>
        <v>0</v>
      </c>
      <c r="H80" s="17" t="n">
        <f aca="false">SUM([1]Cічень!H85+[1]Лютий!H85+[1]Березень!H85+[1]Квітень!H85+[1]Травень!H85+[1]Червень!H85+[1]Липень!H85+[1]Серпень!H85)</f>
        <v>329.32</v>
      </c>
      <c r="I80" s="17" t="n">
        <f aca="false">SUM([1]Cічень!I85+[1]Лютий!I85+[1]Березень!I85+[1]Квітень!I85+[1]Травень!I85+[1]Червень!I85+[1]Липень!I85+[1]Серпень!I85)</f>
        <v>0</v>
      </c>
      <c r="J80" s="18" t="n">
        <f aca="false">K80/D80</f>
        <v>46.0340749267476</v>
      </c>
      <c r="K80" s="19" t="n">
        <f aca="false">L80+M80+E80</f>
        <v>219950.81</v>
      </c>
      <c r="L80" s="19" t="n">
        <f aca="false">F80*1163</f>
        <v>206548.8</v>
      </c>
      <c r="M80" s="19" t="n">
        <f aca="false">G80*9.5</f>
        <v>0</v>
      </c>
      <c r="N80" s="20"/>
      <c r="O80" s="21"/>
      <c r="P80" s="22"/>
    </row>
    <row r="81" customFormat="false" ht="13.8" hidden="false" customHeight="false" outlineLevel="0" collapsed="false">
      <c r="A81" s="14" t="n">
        <v>19</v>
      </c>
      <c r="B81" s="15" t="s">
        <v>87</v>
      </c>
      <c r="C81" s="16" t="n">
        <v>3610</v>
      </c>
      <c r="D81" s="16" t="n">
        <v>6840.2</v>
      </c>
      <c r="E81" s="17" t="n">
        <f aca="false">SUM([1]Cічень!E82+[1]Лютий!E82+[1]Березень!E82+[1]Квітень!E82+[1]Травень!E82+[1]Червень!E82+[1]Липень!E82+[1]Серпень!E82)</f>
        <v>39743.91</v>
      </c>
      <c r="F81" s="17" t="n">
        <f aca="false">SUM([1]Cічень!F82+[1]Лютий!F82+[1]Березень!F82+[1]Квітень!F82+[1]Травень!F82+[1]Червень!F82+[1]Липень!F82+[1]Серпень!F82)</f>
        <v>231.06</v>
      </c>
      <c r="G81" s="17" t="n">
        <f aca="false">SUM([1]Cічень!G82+[1]Лютий!G82+[1]Березень!G82+[1]Квітень!G82+[1]Травень!G82+[1]Червень!G82+[1]Липень!G82+[1]Серпень!G82)</f>
        <v>0</v>
      </c>
      <c r="H81" s="17" t="n">
        <f aca="false">SUM([1]Cічень!H82+[1]Лютий!H82+[1]Березень!H82+[1]Квітень!H82+[1]Травень!H82+[1]Червень!H82+[1]Липень!H82+[1]Серпень!H82)</f>
        <v>753.01</v>
      </c>
      <c r="I81" s="17" t="n">
        <f aca="false">SUM([1]Cічень!I82+[1]Лютий!I82+[1]Березень!I82+[1]Квітень!I82+[1]Травень!I82+[1]Червень!I82+[1]Липень!I82+[1]Серпень!I82)</f>
        <v>0</v>
      </c>
      <c r="J81" s="18" t="n">
        <f aca="false">K81/D81</f>
        <v>45.096150697348</v>
      </c>
      <c r="K81" s="19" t="n">
        <f aca="false">L81+M81+E81</f>
        <v>308466.69</v>
      </c>
      <c r="L81" s="19" t="n">
        <f aca="false">F81*1163</f>
        <v>268722.78</v>
      </c>
      <c r="M81" s="19" t="n">
        <f aca="false">G81*9.5</f>
        <v>0</v>
      </c>
      <c r="N81" s="20"/>
      <c r="O81" s="21"/>
      <c r="P81" s="22"/>
    </row>
    <row r="82" customFormat="false" ht="13.8" hidden="false" customHeight="false" outlineLevel="0" collapsed="false">
      <c r="A82" s="14" t="n">
        <v>20</v>
      </c>
      <c r="B82" s="15" t="s">
        <v>88</v>
      </c>
      <c r="C82" s="16" t="n">
        <v>1502</v>
      </c>
      <c r="D82" s="16" t="n">
        <v>5543.9</v>
      </c>
      <c r="E82" s="17" t="n">
        <f aca="false">SUM([1]Cічень!E75+[1]Лютий!E75+[1]Березень!E75+[1]Квітень!E75+[1]Травень!E75+[1]Червень!E75+[1]Липень!E75+[1]Серпень!E75)</f>
        <v>20559.82</v>
      </c>
      <c r="F82" s="17" t="n">
        <f aca="false">SUM([1]Cічень!F75+[1]Лютий!F75+[1]Березень!F75+[1]Квітень!F75+[1]Травень!F75+[1]Червень!F75+[1]Липень!F75+[1]Серпень!F75)</f>
        <v>194.85</v>
      </c>
      <c r="G82" s="17" t="n">
        <f aca="false">SUM([1]Cічень!G75+[1]Лютий!G75+[1]Березень!G75+[1]Квітень!G75+[1]Травень!G75+[1]Червень!G75+[1]Липень!G75+[1]Серпень!G75)</f>
        <v>0</v>
      </c>
      <c r="H82" s="17" t="n">
        <f aca="false">SUM([1]Cічень!H75+[1]Лютий!H75+[1]Березень!H75+[1]Квітень!H75+[1]Травень!H75+[1]Червень!H75+[1]Липень!H75+[1]Серпень!H75)</f>
        <v>661.67</v>
      </c>
      <c r="I82" s="17" t="n">
        <f aca="false">SUM([1]Cічень!I75+[1]Лютий!I75+[1]Березень!I75+[1]Квітень!I75+[1]Травень!I75+[1]Червень!I75+[1]Липень!I75+[1]Серпень!I75)</f>
        <v>0</v>
      </c>
      <c r="J82" s="18" t="n">
        <f aca="false">K82/D82</f>
        <v>44.5842042605386</v>
      </c>
      <c r="K82" s="19" t="n">
        <f aca="false">L82+M82+E82</f>
        <v>247170.37</v>
      </c>
      <c r="L82" s="19" t="n">
        <f aca="false">F82*1163</f>
        <v>226610.55</v>
      </c>
      <c r="M82" s="19" t="n">
        <f aca="false">G82*9.5</f>
        <v>0</v>
      </c>
      <c r="N82" s="20"/>
      <c r="O82" s="21"/>
      <c r="P82" s="22"/>
    </row>
    <row r="83" customFormat="false" ht="13.8" hidden="false" customHeight="false" outlineLevel="0" collapsed="false">
      <c r="A83" s="14" t="n">
        <v>21</v>
      </c>
      <c r="B83" s="15" t="s">
        <v>89</v>
      </c>
      <c r="C83" s="16" t="n">
        <v>391</v>
      </c>
      <c r="D83" s="16" t="n">
        <v>5626</v>
      </c>
      <c r="E83" s="17" t="n">
        <f aca="false">SUM([1]Cічень!E96+[1]Лютий!E96+[1]Березень!E96+[1]Квітень!E96+[1]Травень!E96+[1]Червень!E96+[1]Липень!E96+[1]Серпень!E96)</f>
        <v>16429.79</v>
      </c>
      <c r="F83" s="17" t="n">
        <f aca="false">SUM([1]Cічень!F96+[1]Лютий!F96+[1]Березень!F96+[1]Квітень!F96+[1]Травень!F96+[1]Червень!F96+[1]Липень!F96+[1]Серпень!F96)</f>
        <v>193.46</v>
      </c>
      <c r="G83" s="17" t="n">
        <f aca="false">SUM([1]Cічень!G96+[1]Лютий!G96+[1]Березень!G96+[1]Квітень!G96+[1]Травень!G96+[1]Червень!G96+[1]Липень!G96+[1]Серпень!G96)</f>
        <v>0</v>
      </c>
      <c r="H83" s="17" t="n">
        <f aca="false">SUM([1]Cічень!H96+[1]Лютий!H96+[1]Березень!H96+[1]Квітень!H96+[1]Травень!H96+[1]Червень!H96+[1]Липень!H96+[1]Серпень!H96)</f>
        <v>501.27</v>
      </c>
      <c r="I83" s="17" t="n">
        <f aca="false">SUM([1]Cічень!I96+[1]Лютий!I96+[1]Березень!I96+[1]Квітень!I96+[1]Травень!I96+[1]Червень!I96+[1]Липень!I96+[1]Серпень!I96)</f>
        <v>0</v>
      </c>
      <c r="J83" s="18" t="n">
        <f aca="false">K83/D83</f>
        <v>42.9121525062211</v>
      </c>
      <c r="K83" s="19" t="n">
        <f aca="false">L83+M83+E83</f>
        <v>241423.77</v>
      </c>
      <c r="L83" s="19" t="n">
        <f aca="false">F83*1163</f>
        <v>224993.98</v>
      </c>
      <c r="M83" s="19" t="n">
        <f aca="false">G83*9.5</f>
        <v>0</v>
      </c>
      <c r="N83" s="20"/>
      <c r="O83" s="21"/>
      <c r="P83" s="22"/>
    </row>
    <row r="84" customFormat="false" ht="13.8" hidden="false" customHeight="false" outlineLevel="0" collapsed="false">
      <c r="A84" s="14" t="n">
        <v>22</v>
      </c>
      <c r="B84" s="15" t="s">
        <v>90</v>
      </c>
      <c r="C84" s="16" t="n">
        <v>483</v>
      </c>
      <c r="D84" s="16" t="n">
        <v>3135</v>
      </c>
      <c r="E84" s="17" t="n">
        <f aca="false">SUM([1]Cічень!E77+[1]Лютий!E77+[1]Березень!E77+[1]Квітень!E77+[1]Травень!E77+[1]Червень!E77+[1]Липень!E77+[1]Серпень!E77)</f>
        <v>35487.76</v>
      </c>
      <c r="F84" s="17" t="n">
        <f aca="false">SUM([1]Cічень!F77+[1]Лютий!F77+[1]Березень!F77+[1]Квітень!F77+[1]Травень!F77+[1]Червень!F77+[1]Липень!F77+[1]Серпень!F77)</f>
        <v>80.97</v>
      </c>
      <c r="G84" s="17" t="n">
        <f aca="false">SUM([1]Cічень!G77+[1]Лютий!G77+[1]Березень!G77+[1]Квітень!G77+[1]Травень!G77+[1]Червень!G77+[1]Липень!G77+[1]Серпень!G77)</f>
        <v>0</v>
      </c>
      <c r="H84" s="17" t="n">
        <f aca="false">SUM([1]Cічень!H77+[1]Лютий!H77+[1]Березень!H77+[1]Квітень!H77+[1]Травень!H77+[1]Червень!H77+[1]Липень!H77+[1]Серпень!H77)</f>
        <v>837.25</v>
      </c>
      <c r="I84" s="17" t="n">
        <f aca="false">SUM([1]Cічень!I77+[1]Лютий!I77+[1]Березень!I77+[1]Квітень!I77+[1]Травень!I77+[1]Червень!I77+[1]Липень!I77+[1]Серпень!I77)</f>
        <v>0</v>
      </c>
      <c r="J84" s="18" t="n">
        <f aca="false">K84/D84</f>
        <v>41.3575342902711</v>
      </c>
      <c r="K84" s="19" t="n">
        <f aca="false">L84+M84+E84</f>
        <v>129655.87</v>
      </c>
      <c r="L84" s="19" t="n">
        <f aca="false">F84*1163</f>
        <v>94168.11</v>
      </c>
      <c r="M84" s="19" t="n">
        <f aca="false">G84*9.5</f>
        <v>0</v>
      </c>
      <c r="N84" s="20"/>
      <c r="O84" s="21"/>
      <c r="P84" s="22"/>
    </row>
    <row r="85" customFormat="false" ht="13.8" hidden="false" customHeight="false" outlineLevel="0" collapsed="false">
      <c r="A85" s="14" t="n">
        <v>23</v>
      </c>
      <c r="B85" s="15" t="s">
        <v>91</v>
      </c>
      <c r="C85" s="16" t="n">
        <v>1365</v>
      </c>
      <c r="D85" s="16" t="n">
        <v>7804.9</v>
      </c>
      <c r="E85" s="17" t="n">
        <f aca="false">SUM([1]Cічень!E88+[1]Лютий!E88+[1]Березень!E88+[1]Квітень!E88+[1]Травень!E88+[1]Червень!E88+[1]Липень!E88+[1]Серпень!E88)</f>
        <v>13140.08</v>
      </c>
      <c r="F85" s="17" t="n">
        <f aca="false">SUM([1]Cічень!F88+[1]Лютий!F88+[1]Березень!F88+[1]Квітень!F88+[1]Травень!F88+[1]Червень!F88+[1]Липень!F88+[1]Серпень!F88)</f>
        <v>263.9</v>
      </c>
      <c r="G85" s="17" t="n">
        <f aca="false">SUM([1]Cічень!G88+[1]Лютий!G88+[1]Березень!G88+[1]Квітень!G88+[1]Травень!G88+[1]Червень!G88+[1]Липень!G88+[1]Серпень!G88)</f>
        <v>0</v>
      </c>
      <c r="H85" s="17" t="n">
        <f aca="false">SUM([1]Cічень!H88+[1]Лютий!H88+[1]Березень!H88+[1]Квітень!H88+[1]Травень!H88+[1]Червень!H88+[1]Липень!H88+[1]Серпень!H88)</f>
        <v>926.85</v>
      </c>
      <c r="I85" s="17" t="n">
        <f aca="false">SUM([1]Cічень!I88+[1]Лютий!I88+[1]Березень!I88+[1]Квітень!I88+[1]Травень!I88+[1]Червень!I88+[1]Липень!I88+[1]Серпень!I88)</f>
        <v>0</v>
      </c>
      <c r="J85" s="18" t="n">
        <f aca="false">K85/D85</f>
        <v>41.007031480224</v>
      </c>
      <c r="K85" s="19" t="n">
        <f aca="false">L85+M85+E85</f>
        <v>320055.78</v>
      </c>
      <c r="L85" s="19" t="n">
        <f aca="false">F85*1163</f>
        <v>306915.7</v>
      </c>
      <c r="M85" s="19" t="n">
        <f aca="false">G85*9.5</f>
        <v>0</v>
      </c>
      <c r="N85" s="20"/>
      <c r="O85" s="21"/>
      <c r="P85" s="22"/>
    </row>
    <row r="86" customFormat="false" ht="13.8" hidden="false" customHeight="false" outlineLevel="0" collapsed="false">
      <c r="A86" s="14" t="n">
        <v>24</v>
      </c>
      <c r="B86" s="15" t="s">
        <v>92</v>
      </c>
      <c r="C86" s="16" t="n">
        <v>733</v>
      </c>
      <c r="D86" s="16" t="n">
        <v>5000</v>
      </c>
      <c r="E86" s="17" t="n">
        <f aca="false">SUM([1]Cічень!E90+[1]Лютий!E90+[1]Березень!E90+[1]Квітень!E90+[1]Травень!E90+[1]Червень!E90+[1]Липень!E90+[1]Серпень!E90)</f>
        <v>8403.48</v>
      </c>
      <c r="F86" s="17" t="n">
        <f aca="false">SUM([1]Cічень!F90+[1]Лютий!F90+[1]Березень!F90+[1]Квітень!F90+[1]Травень!F90+[1]Червень!F90+[1]Липень!F90+[1]Серпень!F90)</f>
        <v>162.14</v>
      </c>
      <c r="G86" s="17" t="n">
        <f aca="false">SUM([1]Cічень!G90+[1]Лютий!G90+[1]Березень!G90+[1]Квітень!G90+[1]Травень!G90+[1]Червень!G90+[1]Липень!G90+[1]Серпень!G90)</f>
        <v>0</v>
      </c>
      <c r="H86" s="17" t="n">
        <f aca="false">SUM([1]Cічень!H90+[1]Лютий!H90+[1]Березень!H90+[1]Квітень!H90+[1]Травень!H90+[1]Червень!H90+[1]Липень!H90+[1]Серпень!H90)</f>
        <v>419.96</v>
      </c>
      <c r="I86" s="17" t="n">
        <f aca="false">SUM([1]Cічень!I90+[1]Лютий!I90+[1]Березень!I90+[1]Квітень!I90+[1]Травень!I90+[1]Червень!I90+[1]Липень!I90+[1]Серпень!I90)</f>
        <v>127</v>
      </c>
      <c r="J86" s="18" t="n">
        <f aca="false">K86/D86</f>
        <v>39.39446</v>
      </c>
      <c r="K86" s="19" t="n">
        <f aca="false">L86+M86+E86</f>
        <v>196972.3</v>
      </c>
      <c r="L86" s="19" t="n">
        <f aca="false">F86*1163</f>
        <v>188568.82</v>
      </c>
      <c r="M86" s="19" t="n">
        <f aca="false">G86*9.5</f>
        <v>0</v>
      </c>
      <c r="N86" s="20"/>
      <c r="O86" s="21"/>
      <c r="P86" s="22"/>
    </row>
    <row r="87" customFormat="false" ht="13.8" hidden="false" customHeight="false" outlineLevel="0" collapsed="false">
      <c r="A87" s="14" t="n">
        <v>25</v>
      </c>
      <c r="B87" s="15" t="s">
        <v>93</v>
      </c>
      <c r="C87" s="16" t="n">
        <v>1177</v>
      </c>
      <c r="D87" s="16" t="n">
        <v>6951.6</v>
      </c>
      <c r="E87" s="17" t="n">
        <f aca="false">SUM([1]Cічень!E87+[1]Лютий!E87+[1]Березень!E87+[1]Квітень!E87+[1]Травень!E87+[1]Червень!E87+[1]Липень!E87+[1]Серпень!E87)</f>
        <v>10504.94</v>
      </c>
      <c r="F87" s="17" t="n">
        <f aca="false">SUM([1]Cічень!F87+[1]Лютий!F87+[1]Березень!F87+[1]Квітень!F87+[1]Травень!F87+[1]Червень!F87+[1]Липень!F87+[1]Серпень!F87)</f>
        <v>223.72</v>
      </c>
      <c r="G87" s="17" t="n">
        <f aca="false">SUM([1]Cічень!G87+[1]Лютий!G87+[1]Березень!G87+[1]Квітень!G87+[1]Травень!G87+[1]Червень!G87+[1]Липень!G87+[1]Серпень!G87)</f>
        <v>0</v>
      </c>
      <c r="H87" s="17" t="n">
        <f aca="false">SUM([1]Cічень!H87+[1]Лютий!H87+[1]Березень!H87+[1]Квітень!H87+[1]Травень!H87+[1]Червень!H87+[1]Липень!H87+[1]Серпень!H87)</f>
        <v>280.04</v>
      </c>
      <c r="I87" s="17" t="n">
        <f aca="false">SUM([1]Cічень!I87+[1]Лютий!I87+[1]Березень!I87+[1]Квітень!I87+[1]Травень!I87+[1]Червень!I87+[1]Липень!I87+[1]Серпень!I87)</f>
        <v>0</v>
      </c>
      <c r="J87" s="18" t="n">
        <f aca="false">K87/D87</f>
        <v>38.9394240174924</v>
      </c>
      <c r="K87" s="19" t="n">
        <f aca="false">L87+M87+E87</f>
        <v>270691.3</v>
      </c>
      <c r="L87" s="19" t="n">
        <f aca="false">F87*1163</f>
        <v>260186.36</v>
      </c>
      <c r="M87" s="19" t="n">
        <f aca="false">G87*9.5</f>
        <v>0</v>
      </c>
      <c r="N87" s="20"/>
      <c r="O87" s="21"/>
      <c r="P87" s="22"/>
    </row>
    <row r="88" customFormat="false" ht="13.8" hidden="false" customHeight="false" outlineLevel="0" collapsed="false">
      <c r="A88" s="14" t="n">
        <v>26</v>
      </c>
      <c r="B88" s="15" t="s">
        <v>94</v>
      </c>
      <c r="C88" s="16" t="n">
        <v>1270</v>
      </c>
      <c r="D88" s="16" t="n">
        <v>7974.9</v>
      </c>
      <c r="E88" s="17" t="n">
        <f aca="false">SUM([1]Cічень!E81+[1]Лютий!E81+[1]Березень!E81+[1]Квітень!E81+[1]Травень!E81+[1]Червень!E81+[1]Липень!E81+[1]Серпень!E81)</f>
        <v>11660.39</v>
      </c>
      <c r="F88" s="17" t="n">
        <f aca="false">SUM([1]Cічень!F81+[1]Лютий!F81+[1]Березень!F81+[1]Квітень!F81+[1]Травень!F81+[1]Червень!F81+[1]Липень!F81+[1]Серпень!F81)</f>
        <v>255.51</v>
      </c>
      <c r="G88" s="17" t="n">
        <f aca="false">SUM([1]Cічень!G81+[1]Лютий!G81+[1]Березень!G81+[1]Квітень!G81+[1]Травень!G81+[1]Червень!G81+[1]Липень!G81+[1]Серпень!G81)</f>
        <v>0</v>
      </c>
      <c r="H88" s="17" t="n">
        <f aca="false">SUM([1]Cічень!H81+[1]Лютий!H81+[1]Березень!H81+[1]Квітень!H81+[1]Травень!H81+[1]Червень!H81+[1]Липень!H81+[1]Серпень!H81)</f>
        <v>668.46</v>
      </c>
      <c r="I88" s="17" t="n">
        <f aca="false">SUM([1]Cічень!I81+[1]Лютий!I81+[1]Березень!I81+[1]Квітень!I81+[1]Травень!I81+[1]Червень!I81+[1]Липень!I81+[1]Серпень!I81)</f>
        <v>0</v>
      </c>
      <c r="J88" s="18" t="n">
        <f aca="false">K88/D88</f>
        <v>38.7238109568772</v>
      </c>
      <c r="K88" s="19" t="n">
        <f aca="false">L88+M88+E88</f>
        <v>308818.52</v>
      </c>
      <c r="L88" s="19" t="n">
        <f aca="false">F88*1163</f>
        <v>297158.13</v>
      </c>
      <c r="M88" s="19" t="n">
        <f aca="false">G88*9.5</f>
        <v>0</v>
      </c>
      <c r="N88" s="20"/>
      <c r="O88" s="21"/>
      <c r="P88" s="22"/>
    </row>
    <row r="89" customFormat="false" ht="13.8" hidden="false" customHeight="false" outlineLevel="0" collapsed="false">
      <c r="A89" s="14" t="n">
        <v>27</v>
      </c>
      <c r="B89" s="15" t="s">
        <v>95</v>
      </c>
      <c r="C89" s="16" t="n">
        <v>1550</v>
      </c>
      <c r="D89" s="16" t="n">
        <v>6358.8</v>
      </c>
      <c r="E89" s="17" t="n">
        <f aca="false">SUM([1]Cічень!E95+[1]Лютий!E95+[1]Березень!E95+[1]Квітень!E95+[1]Травень!E95+[1]Червень!E95+[1]Липень!E95+[1]Серпень!E95)</f>
        <v>16280.74</v>
      </c>
      <c r="F89" s="17" t="n">
        <f aca="false">SUM([1]Cічень!F95+[1]Лютий!F95+[1]Березень!F95+[1]Квітень!F95+[1]Травень!F95+[1]Червень!F95+[1]Липень!F95+[1]Серпень!F95)</f>
        <v>185.86</v>
      </c>
      <c r="G89" s="17" t="n">
        <f aca="false">SUM([1]Cічень!G95+[1]Лютий!G95+[1]Березень!G95+[1]Квітень!G95+[1]Травень!G95+[1]Червень!G95+[1]Липень!G95+[1]Серпень!G95)</f>
        <v>0</v>
      </c>
      <c r="H89" s="17" t="n">
        <f aca="false">SUM([1]Cічень!H95+[1]Лютий!H95+[1]Березень!H95+[1]Квітень!H95+[1]Травень!H95+[1]Червень!H95+[1]Липень!H95+[1]Серпень!H95)</f>
        <v>960.22</v>
      </c>
      <c r="I89" s="17" t="n">
        <f aca="false">SUM([1]Cічень!I95+[1]Лютий!I95+[1]Березень!I95+[1]Квітень!I95+[1]Травень!I95+[1]Червень!I95+[1]Липень!I95+[1]Серпень!I95)</f>
        <v>0</v>
      </c>
      <c r="J89" s="18" t="n">
        <f aca="false">K89/D89</f>
        <v>36.5534251745612</v>
      </c>
      <c r="K89" s="19" t="n">
        <f aca="false">L89+M89+E89</f>
        <v>232435.92</v>
      </c>
      <c r="L89" s="19" t="n">
        <f aca="false">F89*1163</f>
        <v>216155.18</v>
      </c>
      <c r="M89" s="19" t="n">
        <f aca="false">G89*9.5</f>
        <v>0</v>
      </c>
      <c r="N89" s="20"/>
      <c r="O89" s="21"/>
      <c r="P89" s="22"/>
    </row>
    <row r="90" customFormat="false" ht="13.8" hidden="false" customHeight="false" outlineLevel="0" collapsed="false">
      <c r="A90" s="14" t="n">
        <v>28</v>
      </c>
      <c r="B90" s="15" t="s">
        <v>96</v>
      </c>
      <c r="C90" s="16" t="n">
        <v>964</v>
      </c>
      <c r="D90" s="16" t="n">
        <v>6025.7</v>
      </c>
      <c r="E90" s="17" t="n">
        <f aca="false">SUM([1]Cічень!E89+[1]Лютий!E89+[1]Березень!E89+[1]Квітень!E89+[1]Травень!E89+[1]Червень!E89+[1]Липень!E89+[1]Серпень!E89)</f>
        <v>10664.16</v>
      </c>
      <c r="F90" s="17" t="n">
        <f aca="false">SUM([1]Cічень!F89+[1]Лютий!F89+[1]Березень!F89+[1]Квітень!F89+[1]Травень!F89+[1]Червень!F89+[1]Липень!F89+[1]Серпень!F89)</f>
        <v>178.06</v>
      </c>
      <c r="G90" s="17" t="n">
        <f aca="false">SUM([1]Cічень!G89+[1]Лютий!G89+[1]Березень!G89+[1]Квітень!G89+[1]Травень!G89+[1]Червень!G89+[1]Липень!G89+[1]Серпень!G89)</f>
        <v>0</v>
      </c>
      <c r="H90" s="17" t="n">
        <f aca="false">SUM([1]Cічень!H89+[1]Лютий!H89+[1]Березень!H89+[1]Квітень!H89+[1]Травень!H89+[1]Червень!H89+[1]Липень!H89+[1]Серпень!H89)</f>
        <v>609.91</v>
      </c>
      <c r="I90" s="17" t="n">
        <f aca="false">SUM([1]Cічень!I89+[1]Лютий!I89+[1]Березень!I89+[1]Квітень!I89+[1]Травень!I89+[1]Червень!I89+[1]Липень!I89+[1]Серпень!I89)</f>
        <v>70.62</v>
      </c>
      <c r="J90" s="18" t="n">
        <f aca="false">K90/D90</f>
        <v>36.136538493453</v>
      </c>
      <c r="K90" s="19" t="n">
        <f aca="false">L90+M90+E90</f>
        <v>217747.94</v>
      </c>
      <c r="L90" s="19" t="n">
        <f aca="false">F90*1163</f>
        <v>207083.78</v>
      </c>
      <c r="M90" s="19" t="n">
        <f aca="false">G90*9.5</f>
        <v>0</v>
      </c>
      <c r="N90" s="20"/>
      <c r="O90" s="21"/>
      <c r="P90" s="22"/>
    </row>
    <row r="91" customFormat="false" ht="13.8" hidden="false" customHeight="false" outlineLevel="0" collapsed="false">
      <c r="A91" s="14" t="n">
        <v>29</v>
      </c>
      <c r="B91" s="15" t="s">
        <v>97</v>
      </c>
      <c r="C91" s="16" t="n">
        <v>1503</v>
      </c>
      <c r="D91" s="16" t="n">
        <v>9462</v>
      </c>
      <c r="E91" s="17" t="n">
        <f aca="false">SUM([1]Cічень!E92+[1]Лютий!E92+[1]Березень!E92+[1]Квітень!E92+[1]Травень!E92+[1]Червень!E92+[1]Липень!E92+[1]Серпень!E92)</f>
        <v>12139.25</v>
      </c>
      <c r="F91" s="17" t="n">
        <f aca="false">SUM([1]Cічень!F92+[1]Лютий!F92+[1]Березень!F92+[1]Квітень!F92+[1]Травень!F92+[1]Червень!F92+[1]Липень!F92+[1]Серпень!F92)</f>
        <v>267.62</v>
      </c>
      <c r="G91" s="17" t="n">
        <f aca="false">SUM([1]Cічень!G92+[1]Лютий!G92+[1]Березень!G92+[1]Квітень!G92+[1]Травень!G92+[1]Червень!G92+[1]Липень!G92+[1]Серпень!G92)</f>
        <v>0</v>
      </c>
      <c r="H91" s="17" t="n">
        <f aca="false">SUM([1]Cічень!H92+[1]Лютий!H92+[1]Березень!H92+[1]Квітень!H92+[1]Травень!H92+[1]Червень!H92+[1]Липень!H92+[1]Серпень!H92)</f>
        <v>553.22</v>
      </c>
      <c r="I91" s="17" t="n">
        <f aca="false">SUM([1]Cічень!I92+[1]Лютий!I92+[1]Березень!I92+[1]Квітень!I92+[1]Травень!I92+[1]Червень!I92+[1]Липень!I92+[1]Серпень!I92)</f>
        <v>0</v>
      </c>
      <c r="J91" s="18" t="n">
        <f aca="false">K91/D91</f>
        <v>34.1768452758402</v>
      </c>
      <c r="K91" s="19" t="n">
        <f aca="false">L91+M91+E91</f>
        <v>323381.31</v>
      </c>
      <c r="L91" s="19" t="n">
        <f aca="false">F91*1163</f>
        <v>311242.06</v>
      </c>
      <c r="M91" s="19" t="n">
        <f aca="false">G91*9.5</f>
        <v>0</v>
      </c>
      <c r="N91" s="20"/>
      <c r="O91" s="21"/>
      <c r="P91" s="22"/>
    </row>
    <row r="92" customFormat="false" ht="13.8" hidden="false" customHeight="false" outlineLevel="0" collapsed="false">
      <c r="A92" s="14" t="n">
        <v>30</v>
      </c>
      <c r="B92" s="15" t="s">
        <v>98</v>
      </c>
      <c r="C92" s="16" t="n">
        <v>1158</v>
      </c>
      <c r="D92" s="16" t="n">
        <v>4140</v>
      </c>
      <c r="E92" s="17" t="n">
        <f aca="false">SUM([1]Cічень!E91+[1]Лютий!E91+[1]Березень!E91+[1]Квітень!E91+[1]Травень!E91+[1]Червень!E91+[1]Липень!E91+[1]Серпень!E91)</f>
        <v>15363.97</v>
      </c>
      <c r="F92" s="17" t="n">
        <f aca="false">SUM([1]Cічень!F91+[1]Лютий!F91+[1]Березень!F91+[1]Квітень!F91+[1]Травень!F91+[1]Червень!F91+[1]Липень!F91+[1]Серпень!F91)</f>
        <v>0</v>
      </c>
      <c r="G92" s="17" t="n">
        <f aca="false">SUM([1]Cічень!G91+[1]Лютий!G91+[1]Березень!G91+[1]Квітень!G91+[1]Травень!G91+[1]Червень!G91+[1]Липень!G91+[1]Серпень!G91)</f>
        <v>12788.84</v>
      </c>
      <c r="H92" s="17" t="n">
        <f aca="false">SUM([1]Cічень!H91+[1]Лютий!H91+[1]Березень!H91+[1]Квітень!H91+[1]Травень!H91+[1]Червень!H91+[1]Липень!H91+[1]Серпень!H91)</f>
        <v>422.91</v>
      </c>
      <c r="I92" s="17" t="n">
        <f aca="false">SUM([1]Cічень!I91+[1]Лютий!I91+[1]Березень!I91+[1]Квітень!I91+[1]Травень!I91+[1]Червень!I91+[1]Липень!I91+[1]Серпень!I91)</f>
        <v>0</v>
      </c>
      <c r="J92" s="18" t="n">
        <f aca="false">K92/D92</f>
        <v>33.0574758454106</v>
      </c>
      <c r="K92" s="19" t="n">
        <f aca="false">L92+M92+E92</f>
        <v>136857.95</v>
      </c>
      <c r="L92" s="19" t="n">
        <f aca="false">F92*1163</f>
        <v>0</v>
      </c>
      <c r="M92" s="19" t="n">
        <f aca="false">G92*9.5</f>
        <v>121493.98</v>
      </c>
      <c r="N92" s="20"/>
      <c r="O92" s="21"/>
      <c r="P92" s="22"/>
    </row>
    <row r="93" customFormat="false" ht="13.8" hidden="false" customHeight="false" outlineLevel="0" collapsed="false">
      <c r="A93" s="14" t="n">
        <v>31</v>
      </c>
      <c r="B93" s="15" t="s">
        <v>99</v>
      </c>
      <c r="C93" s="16" t="n">
        <v>275</v>
      </c>
      <c r="D93" s="16" t="n">
        <v>640.7</v>
      </c>
      <c r="E93" s="17" t="n">
        <f aca="false">SUM([1]Cічень!E84+[1]Лютий!E84+[1]Березень!E84+[1]Квітень!E84+[1]Травень!E84+[1]Червень!E84+[1]Липень!E84+[1]Серпень!E84)</f>
        <v>1490.18</v>
      </c>
      <c r="F93" s="17" t="n">
        <f aca="false">SUM([1]Cічень!F84+[1]Лютий!F84+[1]Березень!F84+[1]Квітень!F84+[1]Травень!F84+[1]Червень!F84+[1]Липень!F84+[1]Серпень!F84)</f>
        <v>16.7</v>
      </c>
      <c r="G93" s="17" t="n">
        <f aca="false">SUM([1]Cічень!G84+[1]Лютий!G84+[1]Березень!G84+[1]Квітень!G84+[1]Травень!G84+[1]Червень!G84+[1]Липень!G84+[1]Серпень!G84)</f>
        <v>0</v>
      </c>
      <c r="H93" s="17" t="n">
        <f aca="false">SUM([1]Cічень!H84+[1]Лютий!H84+[1]Березень!H84+[1]Квітень!H84+[1]Травень!H84+[1]Червень!H84+[1]Липень!H84+[1]Серпень!H84)</f>
        <v>92.66</v>
      </c>
      <c r="I93" s="17" t="n">
        <f aca="false">SUM([1]Cічень!I84+[1]Лютий!I84+[1]Березень!I84+[1]Квітень!I84+[1]Травень!I84+[1]Червень!I84+[1]Липень!I84+[1]Серпень!I84)</f>
        <v>0</v>
      </c>
      <c r="J93" s="18" t="n">
        <f aca="false">K93/D93</f>
        <v>32.6397377867957</v>
      </c>
      <c r="K93" s="19" t="n">
        <f aca="false">L93+M93+E93</f>
        <v>20912.28</v>
      </c>
      <c r="L93" s="19" t="n">
        <f aca="false">F93*1163</f>
        <v>19422.1</v>
      </c>
      <c r="M93" s="19" t="n">
        <f aca="false">G93*9.5</f>
        <v>0</v>
      </c>
      <c r="N93" s="20"/>
      <c r="O93" s="21"/>
      <c r="P93" s="22"/>
    </row>
    <row r="94" customFormat="false" ht="13.8" hidden="false" customHeight="false" outlineLevel="0" collapsed="false">
      <c r="A94" s="14" t="n">
        <v>32</v>
      </c>
      <c r="B94" s="15" t="s">
        <v>100</v>
      </c>
      <c r="C94" s="16" t="n">
        <v>819</v>
      </c>
      <c r="D94" s="16" t="n">
        <v>7454.8</v>
      </c>
      <c r="E94" s="17" t="n">
        <f aca="false">SUM([1]Cічень!E97+[1]Лютий!E97+[1]Березень!E97+[1]Квітень!E97+[1]Травень!E97+[1]Червень!E97+[1]Липень!E97+[1]Серпень!E97)</f>
        <v>7748.35</v>
      </c>
      <c r="F94" s="17" t="n">
        <f aca="false">SUM([1]Cічень!F97+[1]Лютий!F97+[1]Березень!F97+[1]Квітень!F97+[1]Травень!F97+[1]Червень!F97+[1]Липень!F97+[1]Серпень!F97)</f>
        <v>201.8</v>
      </c>
      <c r="G94" s="17" t="n">
        <f aca="false">SUM([1]Cічень!G97+[1]Лютий!G97+[1]Березень!G97+[1]Квітень!G97+[1]Травень!G97+[1]Червень!G97+[1]Липень!G97+[1]Серпень!G97)</f>
        <v>0</v>
      </c>
      <c r="H94" s="17" t="n">
        <f aca="false">SUM([1]Cічень!H97+[1]Лютий!H97+[1]Березень!H97+[1]Квітень!H97+[1]Травень!H97+[1]Червень!H97+[1]Липень!H97+[1]Серпень!H97)</f>
        <v>703</v>
      </c>
      <c r="I94" s="17" t="n">
        <f aca="false">SUM([1]Cічень!I97+[1]Лютий!I97+[1]Березень!I97+[1]Квітень!I97+[1]Травень!I97+[1]Червень!I97+[1]Липень!I97+[1]Серпень!I97)</f>
        <v>0</v>
      </c>
      <c r="J94" s="18" t="n">
        <f aca="false">K94/D94</f>
        <v>32.5215632880829</v>
      </c>
      <c r="K94" s="19" t="n">
        <f aca="false">L94+M94+E94</f>
        <v>242441.75</v>
      </c>
      <c r="L94" s="19" t="n">
        <f aca="false">F94*1163</f>
        <v>234693.4</v>
      </c>
      <c r="M94" s="19" t="n">
        <f aca="false">G94*9.5</f>
        <v>0</v>
      </c>
      <c r="N94" s="20"/>
      <c r="O94" s="21"/>
      <c r="P94" s="22"/>
    </row>
    <row r="95" customFormat="false" ht="13.8" hidden="false" customHeight="false" outlineLevel="0" collapsed="false">
      <c r="A95" s="14" t="n">
        <v>33</v>
      </c>
      <c r="B95" s="15" t="s">
        <v>101</v>
      </c>
      <c r="C95" s="16" t="n">
        <v>1401</v>
      </c>
      <c r="D95" s="16" t="n">
        <v>7969.6</v>
      </c>
      <c r="E95" s="17" t="n">
        <f aca="false">SUM([1]Cічень!E93+[1]Лютий!E93+[1]Березень!E93+[1]Квітень!E93+[1]Травень!E93+[1]Червень!E93+[1]Липень!E93+[1]Серпень!E93)</f>
        <v>18107.56</v>
      </c>
      <c r="F95" s="17" t="n">
        <f aca="false">SUM([1]Cічень!F93+[1]Лютий!F93+[1]Березень!F93+[1]Квітень!F93+[1]Травень!F93+[1]Червень!F93+[1]Липень!F93+[1]Серпень!F93)</f>
        <v>204.34</v>
      </c>
      <c r="G95" s="17" t="n">
        <f aca="false">SUM([1]Cічень!G93+[1]Лютий!G93+[1]Березень!G93+[1]Квітень!G93+[1]Травень!G93+[1]Червень!G93+[1]Липень!G93+[1]Серпень!G93)</f>
        <v>0</v>
      </c>
      <c r="H95" s="17" t="n">
        <f aca="false">SUM([1]Cічень!H93+[1]Лютий!H93+[1]Березень!H93+[1]Квітень!H93+[1]Травень!H93+[1]Червень!H93+[1]Липень!H93+[1]Серпень!H93)</f>
        <v>620.59</v>
      </c>
      <c r="I95" s="17" t="n">
        <f aca="false">SUM([1]Cічень!I93+[1]Лютий!I93+[1]Березень!I93+[1]Квітень!I93+[1]Травень!I93+[1]Червень!I93+[1]Липень!I93+[1]Серпень!I93)</f>
        <v>0</v>
      </c>
      <c r="J95" s="18" t="n">
        <f aca="false">K95/D95</f>
        <v>32.0913195141538</v>
      </c>
      <c r="K95" s="19" t="n">
        <f aca="false">L95+M95+E95</f>
        <v>255754.98</v>
      </c>
      <c r="L95" s="19" t="n">
        <f aca="false">F95*1163</f>
        <v>237647.42</v>
      </c>
      <c r="M95" s="19" t="n">
        <f aca="false">G95*9.5</f>
        <v>0</v>
      </c>
      <c r="N95" s="20"/>
      <c r="O95" s="21"/>
      <c r="P95" s="22"/>
    </row>
    <row r="96" customFormat="false" ht="13.8" hidden="false" customHeight="false" outlineLevel="0" collapsed="false">
      <c r="A96" s="14" t="n">
        <v>34</v>
      </c>
      <c r="B96" s="15" t="s">
        <v>102</v>
      </c>
      <c r="C96" s="16" t="n">
        <v>1776</v>
      </c>
      <c r="D96" s="16" t="n">
        <v>7559.9</v>
      </c>
      <c r="E96" s="17" t="n">
        <f aca="false">SUM([1]Cічень!E94+[1]Лютий!E94+[1]Березень!E94+[1]Квітень!E94+[1]Травень!E94+[1]Червень!E94+[1]Липень!E94+[1]Серпень!E94)</f>
        <v>18221.19</v>
      </c>
      <c r="F96" s="17" t="n">
        <f aca="false">SUM([1]Cічень!F94+[1]Лютий!F94+[1]Березень!F94+[1]Квітень!F94+[1]Травень!F94+[1]Червень!F94+[1]Липень!F94+[1]Серпень!F94)</f>
        <v>176.45</v>
      </c>
      <c r="G96" s="17" t="n">
        <f aca="false">SUM([1]Cічень!G94+[1]Лютий!G94+[1]Березень!G94+[1]Квітень!G94+[1]Травень!G94+[1]Червень!G94+[1]Липень!G94+[1]Серпень!G94)</f>
        <v>0</v>
      </c>
      <c r="H96" s="17" t="n">
        <f aca="false">SUM([1]Cічень!H94+[1]Лютий!H94+[1]Березень!H94+[1]Квітень!H94+[1]Травень!H94+[1]Червень!H94+[1]Липень!H94+[1]Серпень!H94)</f>
        <v>665.97</v>
      </c>
      <c r="I96" s="17" t="n">
        <f aca="false">SUM([1]Cічень!I94+[1]Лютий!I94+[1]Березень!I94+[1]Квітень!I94+[1]Травень!I94+[1]Червень!I94+[1]Липень!I94+[1]Серпень!I94)</f>
        <v>0</v>
      </c>
      <c r="J96" s="18" t="n">
        <f aca="false">K96/D96</f>
        <v>29.5549597216894</v>
      </c>
      <c r="K96" s="19" t="n">
        <f aca="false">L96+M96+E96</f>
        <v>223432.54</v>
      </c>
      <c r="L96" s="19" t="n">
        <f aca="false">F96*1163</f>
        <v>205211.35</v>
      </c>
      <c r="M96" s="19" t="n">
        <f aca="false">G96*9.5</f>
        <v>0</v>
      </c>
      <c r="N96" s="20"/>
      <c r="O96" s="21"/>
      <c r="P96" s="22"/>
    </row>
    <row r="97" customFormat="false" ht="13.8" hidden="false" customHeight="false" outlineLevel="0" collapsed="false">
      <c r="A97" s="14" t="n">
        <v>35</v>
      </c>
      <c r="B97" s="15" t="s">
        <v>103</v>
      </c>
      <c r="C97" s="16" t="n">
        <v>527</v>
      </c>
      <c r="D97" s="16" t="n">
        <v>5073</v>
      </c>
      <c r="E97" s="17" t="n">
        <f aca="false">SUM([1]Cічень!E99+[1]Лютий!E99+[1]Березень!E99+[1]Квітень!E99+[1]Травень!E99+[1]Червень!E99+[1]Липень!E99+[1]Серпень!E99)</f>
        <v>148901.9</v>
      </c>
      <c r="F97" s="17" t="n">
        <f aca="false">SUM([1]Cічень!F99+[1]Лютий!F99+[1]Березень!F99+[1]Квітень!F99+[1]Травень!F99+[1]Червень!F99+[1]Липень!F99+[1]Серпень!F99)</f>
        <v>0</v>
      </c>
      <c r="G97" s="17" t="n">
        <f aca="false">SUM([1]Cічень!G99+[1]Лютий!G99+[1]Березень!G99+[1]Квітень!G99+[1]Травень!G99+[1]Червень!G99+[1]Липень!G99+[1]Серпень!G99)</f>
        <v>0</v>
      </c>
      <c r="H97" s="17" t="n">
        <f aca="false">SUM([1]Cічень!H99+[1]Лютий!H99+[1]Березень!H99+[1]Квітень!H99+[1]Травень!H99+[1]Червень!H99+[1]Липень!H99+[1]Серпень!H99)</f>
        <v>289.48</v>
      </c>
      <c r="I97" s="17" t="n">
        <f aca="false">SUM([1]Cічень!I99+[1]Лютий!I99+[1]Березень!I99+[1]Квітень!I99+[1]Травень!I99+[1]Червень!I99+[1]Липень!I99+[1]Серпень!I99)</f>
        <v>0</v>
      </c>
      <c r="J97" s="18" t="n">
        <f aca="false">K97/D97</f>
        <v>29.3518430908733</v>
      </c>
      <c r="K97" s="19" t="n">
        <f aca="false">L97+M97+E97</f>
        <v>148901.9</v>
      </c>
      <c r="L97" s="19" t="n">
        <f aca="false">F97*1163</f>
        <v>0</v>
      </c>
      <c r="M97" s="19" t="n">
        <f aca="false">G97*9.5</f>
        <v>0</v>
      </c>
      <c r="N97" s="20"/>
      <c r="O97" s="21"/>
      <c r="P97" s="22"/>
    </row>
    <row r="98" customFormat="false" ht="13.8" hidden="false" customHeight="false" outlineLevel="0" collapsed="false">
      <c r="A98" s="14" t="n">
        <v>36</v>
      </c>
      <c r="B98" s="15" t="s">
        <v>104</v>
      </c>
      <c r="C98" s="16" t="n">
        <v>627</v>
      </c>
      <c r="D98" s="16" t="n">
        <v>9508</v>
      </c>
      <c r="E98" s="17" t="n">
        <f aca="false">SUM([1]Cічень!E98+[1]Лютий!E98+[1]Березень!E98+[1]Квітень!E98+[1]Травень!E98+[1]Червень!E98+[1]Липень!E98+[1]Серпень!E98)</f>
        <v>59639.25</v>
      </c>
      <c r="F98" s="17" t="n">
        <f aca="false">SUM([1]Cічень!F98+[1]Лютий!F98+[1]Березень!F98+[1]Квітень!F98+[1]Травень!F98+[1]Червень!F98+[1]Липень!F98+[1]Серпень!F98)</f>
        <v>181.72</v>
      </c>
      <c r="G98" s="17" t="n">
        <f aca="false">SUM([1]Cічень!G98+[1]Лютий!G98+[1]Березень!G98+[1]Квітень!G98+[1]Травень!G98+[1]Червень!G98+[1]Липень!G98+[1]Серпень!G98)</f>
        <v>0</v>
      </c>
      <c r="H98" s="17" t="n">
        <f aca="false">SUM([1]Cічень!H98+[1]Лютий!H98+[1]Березень!H98+[1]Квітень!H98+[1]Травень!H98+[1]Червень!H98+[1]Липень!H98+[1]Серпень!H98)</f>
        <v>840.91</v>
      </c>
      <c r="I98" s="17" t="n">
        <f aca="false">SUM([1]Cічень!I98+[1]Лютий!I98+[1]Березень!I98+[1]Квітень!I98+[1]Травень!I98+[1]Червень!I98+[1]Липень!I98+[1]Серпень!I98)</f>
        <v>302.38</v>
      </c>
      <c r="J98" s="18" t="n">
        <f aca="false">K98/D98</f>
        <v>28.5001693310896</v>
      </c>
      <c r="K98" s="19" t="n">
        <f aca="false">L98+M98+E98</f>
        <v>270979.61</v>
      </c>
      <c r="L98" s="19" t="n">
        <f aca="false">F98*1163</f>
        <v>211340.36</v>
      </c>
      <c r="M98" s="19" t="n">
        <f aca="false">G98*9.5</f>
        <v>0</v>
      </c>
      <c r="N98" s="20"/>
      <c r="O98" s="21"/>
      <c r="P98" s="22"/>
    </row>
    <row r="99" customFormat="false" ht="13.8" hidden="false" customHeight="false" outlineLevel="0" collapsed="false">
      <c r="A99" s="14" t="n">
        <v>37</v>
      </c>
      <c r="B99" s="15" t="s">
        <v>105</v>
      </c>
      <c r="C99" s="16" t="n">
        <v>560</v>
      </c>
      <c r="D99" s="16" t="n">
        <v>3873</v>
      </c>
      <c r="E99" s="17" t="n">
        <f aca="false">SUM([1]Cічень!E83+[1]Лютий!E83+[1]Березень!E83+[1]Квітень!E83+[1]Травень!E83+[1]Червень!E83+[1]Липень!E83+[1]Серпень!E83)</f>
        <v>20832.22</v>
      </c>
      <c r="F99" s="17" t="n">
        <f aca="false">SUM([1]Cічень!F83+[1]Лютий!F83+[1]Березень!F83+[1]Квітень!F83+[1]Травень!F83+[1]Червень!F83+[1]Липень!F83+[1]Серпень!F83)</f>
        <v>69.49</v>
      </c>
      <c r="G99" s="17" t="n">
        <f aca="false">SUM([1]Cічень!G83+[1]Лютий!G83+[1]Березень!G83+[1]Квітень!G83+[1]Травень!G83+[1]Червень!G83+[1]Липень!G83+[1]Серпень!G83)</f>
        <v>0</v>
      </c>
      <c r="H99" s="17" t="n">
        <f aca="false">SUM([1]Cічень!H83+[1]Лютий!H83+[1]Березень!H83+[1]Квітень!H83+[1]Травень!H83+[1]Червень!H83+[1]Липень!H83+[1]Серпень!H83)</f>
        <v>0</v>
      </c>
      <c r="I99" s="17" t="n">
        <f aca="false">SUM([1]Cічень!I83+[1]Лютий!I83+[1]Березень!I83+[1]Квітень!I83+[1]Травень!I83+[1]Червень!I83+[1]Липень!I83+[1]Серпень!I83)</f>
        <v>0</v>
      </c>
      <c r="J99" s="18" t="n">
        <f aca="false">K99/D99</f>
        <v>26.2455693261038</v>
      </c>
      <c r="K99" s="19" t="n">
        <f aca="false">L99+M99+E99</f>
        <v>101649.09</v>
      </c>
      <c r="L99" s="19" t="n">
        <f aca="false">F99*1163</f>
        <v>80816.87</v>
      </c>
      <c r="M99" s="19" t="n">
        <f aca="false">G99*9.5</f>
        <v>0</v>
      </c>
      <c r="N99" s="20"/>
      <c r="O99" s="21"/>
      <c r="P99" s="22"/>
    </row>
    <row r="100" customFormat="false" ht="13.8" hidden="false" customHeight="false" outlineLevel="0" collapsed="false">
      <c r="A100" s="14" t="n">
        <v>38</v>
      </c>
      <c r="B100" s="15" t="s">
        <v>106</v>
      </c>
      <c r="C100" s="16" t="n">
        <v>1702</v>
      </c>
      <c r="D100" s="16" t="n">
        <v>8678</v>
      </c>
      <c r="E100" s="17" t="n">
        <f aca="false">SUM([1]Cічень!E100+[1]Лютий!E100+[1]Березень!E100+[1]Квітень!E100+[1]Травень!E100+[1]Червень!E100+[1]Липень!E100+[1]Серпень!E100)</f>
        <v>14249.08</v>
      </c>
      <c r="F100" s="17" t="n">
        <f aca="false">SUM([1]Cічень!F100+[1]Лютий!F100+[1]Березень!F100+[1]Квітень!F100+[1]Травень!F100+[1]Червень!F100+[1]Липень!F100+[1]Серпень!F100)</f>
        <v>181.34</v>
      </c>
      <c r="G100" s="17" t="n">
        <f aca="false">SUM([1]Cічень!G100+[1]Лютий!G100+[1]Березень!G100+[1]Квітень!G100+[1]Травень!G100+[1]Червень!G100+[1]Липень!G100+[1]Серпень!G100)</f>
        <v>0</v>
      </c>
      <c r="H100" s="17" t="n">
        <f aca="false">SUM([1]Cічень!H100+[1]Лютий!H100+[1]Березень!H100+[1]Квітень!H100+[1]Травень!H100+[1]Червень!H100+[1]Липень!H100+[1]Серпень!H100)</f>
        <v>687.46</v>
      </c>
      <c r="I100" s="17" t="n">
        <f aca="false">SUM([1]Cічень!I100+[1]Лютий!I100+[1]Березень!I100+[1]Квітень!I100+[1]Травень!I100+[1]Червень!I100+[1]Липень!I100+[1]Серпень!I100)</f>
        <v>0</v>
      </c>
      <c r="J100" s="18" t="n">
        <f aca="false">K100/D100</f>
        <v>25.9446300991012</v>
      </c>
      <c r="K100" s="19" t="n">
        <f aca="false">L100+M100+E100</f>
        <v>225147.5</v>
      </c>
      <c r="L100" s="19" t="n">
        <f aca="false">F100*1163</f>
        <v>210898.42</v>
      </c>
      <c r="M100" s="19" t="n">
        <f aca="false">G100*9.5</f>
        <v>0</v>
      </c>
      <c r="N100" s="20"/>
      <c r="O100" s="21"/>
      <c r="P100" s="22"/>
    </row>
    <row r="101" customFormat="false" ht="13.8" hidden="false" customHeight="false" outlineLevel="0" collapsed="false">
      <c r="A101" s="14" t="n">
        <v>39</v>
      </c>
      <c r="B101" s="15" t="s">
        <v>107</v>
      </c>
      <c r="C101" s="16" t="n">
        <v>667</v>
      </c>
      <c r="D101" s="16" t="n">
        <v>10267.3</v>
      </c>
      <c r="E101" s="17" t="n">
        <f aca="false">SUM([1]Cічень!E101+[1]Лютий!E101+[1]Березень!E101+[1]Квітень!E101+[1]Травень!E101+[1]Червень!E101+[1]Липень!E101+[1]Серпень!E101)</f>
        <v>18297.2</v>
      </c>
      <c r="F101" s="17" t="n">
        <f aca="false">SUM([1]Cічень!F101+[1]Лютий!F101+[1]Березень!F101+[1]Квітень!F101+[1]Травень!F101+[1]Червень!F101+[1]Липень!F101+[1]Серпень!F101)</f>
        <v>149.74</v>
      </c>
      <c r="G101" s="17" t="n">
        <f aca="false">SUM([1]Cічень!G101+[1]Лютий!G101+[1]Березень!G101+[1]Квітень!G101+[1]Травень!G101+[1]Червень!G101+[1]Липень!G101+[1]Серпень!G101)</f>
        <v>0</v>
      </c>
      <c r="H101" s="17" t="n">
        <f aca="false">SUM([1]Cічень!H101+[1]Лютий!H101+[1]Березень!H101+[1]Квітень!H101+[1]Травень!H101+[1]Червень!H101+[1]Липень!H101+[1]Серпень!H101)</f>
        <v>739.6</v>
      </c>
      <c r="I101" s="17" t="n">
        <f aca="false">SUM([1]Cічень!I101+[1]Лютий!I101+[1]Березень!I101+[1]Квітень!I101+[1]Травень!I101+[1]Червень!I101+[1]Липень!I101+[1]Серпень!I101)</f>
        <v>19.08</v>
      </c>
      <c r="J101" s="18" t="n">
        <f aca="false">K101/D101</f>
        <v>18.7434690717131</v>
      </c>
      <c r="K101" s="19" t="n">
        <f aca="false">L101+M101+E101</f>
        <v>192444.82</v>
      </c>
      <c r="L101" s="19" t="n">
        <f aca="false">F101*1163</f>
        <v>174147.62</v>
      </c>
      <c r="M101" s="19" t="n">
        <f aca="false">G101*9.5</f>
        <v>0</v>
      </c>
      <c r="N101" s="20"/>
      <c r="O101" s="21"/>
      <c r="P101" s="22"/>
    </row>
    <row r="102" customFormat="false" ht="13.8" hidden="false" customHeight="false" outlineLevel="0" collapsed="false">
      <c r="A102" s="14" t="n">
        <v>40</v>
      </c>
      <c r="B102" s="15" t="s">
        <v>108</v>
      </c>
      <c r="C102" s="16" t="n">
        <v>1824</v>
      </c>
      <c r="D102" s="16" t="n">
        <v>14670</v>
      </c>
      <c r="E102" s="17" t="n">
        <f aca="false">SUM([1]Cічень!E102+[1]Лютий!E102+[1]Березень!E102+[1]Квітень!E102+[1]Травень!E102+[1]Червень!E102+[1]Липень!E102+[1]Серпень!E102)</f>
        <v>46678</v>
      </c>
      <c r="F102" s="17" t="n">
        <f aca="false">SUM([1]Cічень!F102+[1]Лютий!F102+[1]Березень!F102+[1]Квітень!F102+[1]Травень!F102+[1]Червень!F102+[1]Липень!F102+[1]Серпень!F102)</f>
        <v>138.12</v>
      </c>
      <c r="G102" s="17" t="n">
        <f aca="false">SUM([1]Cічень!G102+[1]Лютий!G102+[1]Березень!G102+[1]Квітень!G102+[1]Травень!G102+[1]Червень!G102+[1]Липень!G102+[1]Серпень!G102)</f>
        <v>0</v>
      </c>
      <c r="H102" s="17" t="n">
        <f aca="false">SUM([1]Cічень!H102+[1]Лютий!H102+[1]Березень!H102+[1]Квітень!H102+[1]Травень!H102+[1]Червень!H102+[1]Липень!H102+[1]Серпень!H102)</f>
        <v>1638.46</v>
      </c>
      <c r="I102" s="17" t="n">
        <f aca="false">SUM([1]Cічень!I102+[1]Лютий!I102+[1]Березень!I102+[1]Квітень!I102+[1]Травень!I102+[1]Червень!I102+[1]Липень!I102+[1]Серпень!I102)</f>
        <v>481.14</v>
      </c>
      <c r="J102" s="18" t="n">
        <f aca="false">K102/D102</f>
        <v>14.1316673483299</v>
      </c>
      <c r="K102" s="19" t="n">
        <f aca="false">L102+M102+E102</f>
        <v>207311.56</v>
      </c>
      <c r="L102" s="19" t="n">
        <f aca="false">F102*1163</f>
        <v>160633.56</v>
      </c>
      <c r="M102" s="19" t="n">
        <f aca="false">G102*9.5</f>
        <v>0</v>
      </c>
      <c r="N102" s="20"/>
      <c r="O102" s="21"/>
      <c r="P102" s="22"/>
    </row>
    <row r="103" customFormat="false" ht="13.8" hidden="false" customHeight="false" outlineLevel="0" collapsed="false">
      <c r="A103" s="14" t="n">
        <v>41</v>
      </c>
      <c r="B103" s="15" t="s">
        <v>109</v>
      </c>
      <c r="C103" s="16" t="n">
        <v>57</v>
      </c>
      <c r="D103" s="16" t="n">
        <v>626</v>
      </c>
      <c r="E103" s="17" t="n">
        <f aca="false">SUM([1]Cічень!E104+[1]Лютий!E104+[1]Березень!E104+[1]Квітень!E104+[1]Травень!E104+[1]Червень!E104+[1]Липень!E104+[1]Серпень!E104)</f>
        <v>8228.44</v>
      </c>
      <c r="F103" s="17" t="n">
        <f aca="false">SUM([1]Cічень!F104+[1]Лютий!F104+[1]Березень!F104+[1]Квітень!F104+[1]Травень!F104+[1]Червень!F104+[1]Липень!F104+[1]Серпень!F104)</f>
        <v>0</v>
      </c>
      <c r="G103" s="17" t="n">
        <f aca="false">SUM([1]Cічень!G104+[1]Лютий!G104+[1]Березень!G104+[1]Квітень!G104+[1]Травень!G104+[1]Червень!G104+[1]Липень!G104+[1]Серпень!G104)</f>
        <v>0</v>
      </c>
      <c r="H103" s="17" t="n">
        <f aca="false">SUM([1]Cічень!H104+[1]Лютий!H104+[1]Березень!H104+[1]Квітень!H104+[1]Травень!H104+[1]Червень!H104+[1]Липень!H104+[1]Серпень!H104)</f>
        <v>97.88</v>
      </c>
      <c r="I103" s="17" t="n">
        <f aca="false">SUM([1]Cічень!I104+[1]Лютий!I104+[1]Березень!I104+[1]Квітень!I104+[1]Травень!I104+[1]Червень!I104+[1]Липень!I104+[1]Серпень!I104)</f>
        <v>0</v>
      </c>
      <c r="J103" s="18" t="n">
        <f aca="false">K103/D103</f>
        <v>13.1444728434505</v>
      </c>
      <c r="K103" s="19" t="n">
        <f aca="false">L103+M103+E103</f>
        <v>8228.44</v>
      </c>
      <c r="L103" s="19" t="n">
        <f aca="false">F103*1163</f>
        <v>0</v>
      </c>
      <c r="M103" s="19" t="n">
        <f aca="false">G103*9.5</f>
        <v>0</v>
      </c>
      <c r="N103" s="20"/>
      <c r="O103" s="21"/>
      <c r="P103" s="22"/>
    </row>
    <row r="104" customFormat="false" ht="13.8" hidden="false" customHeight="false" outlineLevel="0" collapsed="false">
      <c r="A104" s="14" t="n">
        <v>42</v>
      </c>
      <c r="B104" s="15" t="s">
        <v>110</v>
      </c>
      <c r="C104" s="16" t="n">
        <v>101</v>
      </c>
      <c r="D104" s="16" t="n">
        <v>763</v>
      </c>
      <c r="E104" s="17" t="n">
        <f aca="false">SUM([1]Cічень!E103+[1]Лютий!E103+[1]Березень!E103+[1]Квітень!E103+[1]Травень!E103+[1]Червень!E103+[1]Липень!E103+[1]Серпень!E103)</f>
        <v>9236.32</v>
      </c>
      <c r="F104" s="17" t="n">
        <f aca="false">SUM([1]Cічень!F103+[1]Лютий!F103+[1]Березень!F103+[1]Квітень!F103+[1]Травень!F103+[1]Червень!F103+[1]Липень!F103+[1]Серпень!F103)</f>
        <v>0</v>
      </c>
      <c r="G104" s="17" t="n">
        <f aca="false">SUM([1]Cічень!G103+[1]Лютий!G103+[1]Березень!G103+[1]Квітень!G103+[1]Травень!G103+[1]Червень!G103+[1]Липень!G103+[1]Серпень!G103)</f>
        <v>0</v>
      </c>
      <c r="H104" s="17" t="n">
        <f aca="false">SUM([1]Cічень!H103+[1]Лютий!H103+[1]Березень!H103+[1]Квітень!H103+[1]Травень!H103+[1]Червень!H103+[1]Липень!H103+[1]Серпень!H103)</f>
        <v>0</v>
      </c>
      <c r="I104" s="17" t="n">
        <f aca="false">SUM([1]Cічень!I103+[1]Лютий!I103+[1]Березень!I103+[1]Квітень!I103+[1]Травень!I103+[1]Червень!I103+[1]Липень!I103+[1]Серпень!I103)</f>
        <v>0</v>
      </c>
      <c r="J104" s="18" t="n">
        <f aca="false">K104/D104</f>
        <v>12.1052686762779</v>
      </c>
      <c r="K104" s="19" t="n">
        <f aca="false">L104+M104+E104</f>
        <v>9236.32</v>
      </c>
      <c r="L104" s="19" t="n">
        <f aca="false">F104*1163</f>
        <v>0</v>
      </c>
      <c r="M104" s="19" t="n">
        <f aca="false">G104*9.5</f>
        <v>0</v>
      </c>
      <c r="N104" s="20"/>
      <c r="O104" s="21"/>
      <c r="P104" s="22"/>
    </row>
    <row r="105" customFormat="false" ht="13.8" hidden="false" customHeight="false" outlineLevel="0" collapsed="false">
      <c r="A105" s="14" t="n">
        <v>43</v>
      </c>
      <c r="B105" s="15" t="s">
        <v>111</v>
      </c>
      <c r="C105" s="16" t="n">
        <v>163</v>
      </c>
      <c r="D105" s="16" t="n">
        <v>1947.3</v>
      </c>
      <c r="E105" s="17" t="n">
        <f aca="false">SUM([1]Cічень!E105+[1]Лютий!E105+[1]Березень!E105+[1]Квітень!E105+[1]Травень!E105+[1]Червень!E105+[1]Липень!E105+[1]Серпень!E105)</f>
        <v>15546.13</v>
      </c>
      <c r="F105" s="17" t="n">
        <f aca="false">SUM([1]Cічень!F105+[1]Лютий!F105+[1]Березень!F105+[1]Квітень!F105+[1]Травень!F105+[1]Червень!F105+[1]Липень!F105+[1]Серпень!F105)</f>
        <v>0</v>
      </c>
      <c r="G105" s="17" t="n">
        <f aca="false">SUM([1]Cічень!G105+[1]Лютий!G105+[1]Березень!G105+[1]Квітень!G105+[1]Травень!G105+[1]Червень!G105+[1]Липень!G105+[1]Серпень!G105)</f>
        <v>0</v>
      </c>
      <c r="H105" s="17" t="n">
        <f aca="false">SUM([1]Cічень!H105+[1]Лютий!H105+[1]Березень!H105+[1]Квітень!H105+[1]Травень!H105+[1]Червень!H105+[1]Липень!H105+[1]Серпень!H105)</f>
        <v>67.88</v>
      </c>
      <c r="I105" s="17" t="n">
        <f aca="false">SUM([1]Cічень!I105+[1]Лютий!I105+[1]Березень!I105+[1]Квітень!I105+[1]Травень!I105+[1]Червень!I105+[1]Липень!I105+[1]Серпень!I105)</f>
        <v>0</v>
      </c>
      <c r="J105" s="18" t="n">
        <f aca="false">K105/D105</f>
        <v>7.98342833667129</v>
      </c>
      <c r="K105" s="19" t="n">
        <f aca="false">L105+M105+E105</f>
        <v>15546.13</v>
      </c>
      <c r="L105" s="19" t="n">
        <f aca="false">F105*1193</f>
        <v>0</v>
      </c>
      <c r="M105" s="19" t="n">
        <f aca="false">G105*9.5</f>
        <v>0</v>
      </c>
      <c r="N105" s="20"/>
      <c r="O105" s="21"/>
      <c r="P105" s="22"/>
    </row>
    <row r="106" customFormat="false" ht="15.95" hidden="false" customHeight="true" outlineLevel="0" collapsed="false">
      <c r="A106" s="14" t="n">
        <v>44</v>
      </c>
      <c r="B106" s="33" t="s">
        <v>112</v>
      </c>
      <c r="C106" s="16" t="n">
        <v>26</v>
      </c>
      <c r="D106" s="16" t="n">
        <v>154</v>
      </c>
      <c r="E106" s="17" t="n">
        <f aca="false">SUM([1]Cічень!E107+[1]Лютий!E107+[1]Березень!E107+[1]Квітень!E107+[1]Травень!E107+[1]Червень!E107+[1]Липень!E107+[1]Серпень!E107)</f>
        <v>385.06</v>
      </c>
      <c r="F106" s="17" t="n">
        <f aca="false">SUM([1]Cічень!F107+[1]Лютий!F107+[1]Березень!F107+[1]Квітень!F107+[1]Травень!F107+[1]Червень!F107+[1]Липень!F107+[1]Серпень!F107)</f>
        <v>0</v>
      </c>
      <c r="G106" s="17" t="n">
        <f aca="false">SUM([1]Cічень!G107+[1]Лютий!G107+[1]Березень!G107+[1]Квітень!G107+[1]Травень!G107+[1]Червень!G107+[1]Липень!G107+[1]Серпень!G107)</f>
        <v>0</v>
      </c>
      <c r="H106" s="17" t="n">
        <f aca="false">SUM([1]Cічень!H107+[1]Лютий!H107+[1]Березень!H107+[1]Квітень!H107+[1]Травень!H107+[1]Червень!H107+[1]Липень!H107+[1]Серпень!H107)</f>
        <v>0</v>
      </c>
      <c r="I106" s="17" t="n">
        <f aca="false">SUM([1]Cічень!I107+[1]Лютий!I107+[1]Березень!I107+[1]Квітень!I107+[1]Травень!I107+[1]Червень!I107+[1]Липень!I107+[1]Серпень!I107)</f>
        <v>0</v>
      </c>
      <c r="J106" s="18" t="n">
        <f aca="false">K106/D106</f>
        <v>2.50038961038961</v>
      </c>
      <c r="K106" s="19" t="n">
        <f aca="false">L106+M106+E106</f>
        <v>385.06</v>
      </c>
      <c r="L106" s="19" t="n">
        <f aca="false">F106*1163</f>
        <v>0</v>
      </c>
      <c r="M106" s="19" t="n">
        <f aca="false">G106*9.5</f>
        <v>0</v>
      </c>
      <c r="N106" s="20"/>
      <c r="O106" s="21"/>
      <c r="P106" s="22"/>
    </row>
    <row r="107" customFormat="false" ht="16.35" hidden="false" customHeight="true" outlineLevel="0" collapsed="false">
      <c r="A107" s="14" t="n">
        <v>45</v>
      </c>
      <c r="B107" s="15" t="s">
        <v>113</v>
      </c>
      <c r="C107" s="16" t="n">
        <v>310</v>
      </c>
      <c r="D107" s="16" t="n">
        <v>1443</v>
      </c>
      <c r="E107" s="17" t="n">
        <f aca="false">SUM([1]Cічень!E106+[1]Лютий!E106+[1]Березень!E106+[1]Квітень!E106+[1]Травень!E106+[1]Червень!E106+[1]Липень!E106+[1]Серпень!E106)</f>
        <v>1578.15</v>
      </c>
      <c r="F107" s="17" t="n">
        <f aca="false">SUM([1]Cічень!F106+[1]Лютий!F106+[1]Березень!F106+[1]Квітень!F106+[1]Травень!F106+[1]Червень!F106+[1]Липень!F106+[1]Серпень!F106)</f>
        <v>0</v>
      </c>
      <c r="G107" s="17" t="n">
        <f aca="false">SUM([1]Cічень!G106+[1]Лютий!G106+[1]Березень!G106+[1]Квітень!G106+[1]Травень!G106+[1]Червень!G106+[1]Липень!G106+[1]Серпень!G106)</f>
        <v>0</v>
      </c>
      <c r="H107" s="17" t="n">
        <f aca="false">SUM([1]Cічень!H106+[1]Лютий!H106+[1]Березень!H106+[1]Квітень!H106+[1]Травень!H106+[1]Червень!H106+[1]Липень!H106+[1]Серпень!H106)</f>
        <v>0</v>
      </c>
      <c r="I107" s="17" t="n">
        <f aca="false">SUM([1]Cічень!I106+[1]Лютий!I106+[1]Березень!I106+[1]Квітень!I106+[1]Травень!I106+[1]Червень!I106+[1]Липень!I106+[1]Серпень!I106)</f>
        <v>0</v>
      </c>
      <c r="J107" s="18" t="n">
        <f aca="false">K107/D107</f>
        <v>1.09365904365904</v>
      </c>
      <c r="K107" s="19" t="n">
        <f aca="false">L107+M107+E107</f>
        <v>1578.15</v>
      </c>
      <c r="L107" s="19" t="n">
        <f aca="false">F107*1163</f>
        <v>0</v>
      </c>
      <c r="M107" s="19" t="n">
        <f aca="false">G107*9.5</f>
        <v>0</v>
      </c>
      <c r="N107" s="20"/>
      <c r="O107" s="21"/>
      <c r="P107" s="22"/>
    </row>
    <row r="108" customFormat="false" ht="13.8" hidden="false" customHeight="false" outlineLevel="0" collapsed="false">
      <c r="A108" s="31"/>
      <c r="B108" s="26" t="s">
        <v>66</v>
      </c>
      <c r="C108" s="27" t="n">
        <f aca="false">SUM(C63:C107)</f>
        <v>37813</v>
      </c>
      <c r="D108" s="27" t="n">
        <f aca="false">SUM(D63:D107)</f>
        <v>212648.49</v>
      </c>
      <c r="E108" s="27" t="n">
        <f aca="false">SUM(E63:E107)</f>
        <v>906569.33</v>
      </c>
      <c r="F108" s="27" t="n">
        <f aca="false">SUM(F63:F107)</f>
        <v>6202.34</v>
      </c>
      <c r="G108" s="27" t="n">
        <f aca="false">SUM(G63:G107)</f>
        <v>59686.65</v>
      </c>
      <c r="H108" s="27" t="n">
        <f aca="false">SUM(H63:H107)</f>
        <v>21387.4</v>
      </c>
      <c r="I108" s="27" t="n">
        <f aca="false">SUM(I63:I107)</f>
        <v>2327.52</v>
      </c>
      <c r="J108" s="29"/>
      <c r="K108" s="30"/>
      <c r="L108" s="30"/>
      <c r="M108" s="30"/>
      <c r="N108" s="20"/>
      <c r="O108" s="21"/>
    </row>
    <row r="109" customFormat="false" ht="13.8" hidden="false" customHeight="false" outlineLevel="0" collapsed="false">
      <c r="A109" s="31"/>
      <c r="B109" s="26" t="s">
        <v>67</v>
      </c>
      <c r="C109" s="27"/>
      <c r="D109" s="27"/>
      <c r="E109" s="27"/>
      <c r="F109" s="27"/>
      <c r="G109" s="27"/>
      <c r="H109" s="27"/>
      <c r="I109" s="27"/>
      <c r="J109" s="34" t="n">
        <f aca="false">SUM(J63:J107)/45</f>
        <v>50.7547952449021</v>
      </c>
      <c r="K109" s="30"/>
      <c r="L109" s="30"/>
      <c r="M109" s="30"/>
      <c r="N109" s="20"/>
      <c r="O109" s="21"/>
    </row>
    <row r="110" customFormat="false" ht="13.5" hidden="false" customHeight="true" outlineLevel="0" collapsed="false">
      <c r="A110" s="31"/>
      <c r="B110" s="31" t="s">
        <v>114</v>
      </c>
      <c r="C110" s="31"/>
      <c r="D110" s="31"/>
      <c r="E110" s="27" t="n">
        <f aca="false">E56+E108</f>
        <v>1963861.71</v>
      </c>
      <c r="F110" s="27" t="n">
        <f aca="false">F56+F108</f>
        <v>9807.17</v>
      </c>
      <c r="G110" s="27" t="n">
        <f aca="false">G56+G108</f>
        <v>83296.95</v>
      </c>
      <c r="H110" s="28" t="n">
        <f aca="false">H56+H108</f>
        <v>53411.22</v>
      </c>
      <c r="I110" s="27" t="n">
        <f aca="false">I56+I108</f>
        <v>12811.74</v>
      </c>
      <c r="J110" s="31"/>
      <c r="K110" s="31"/>
      <c r="L110" s="31"/>
      <c r="M110" s="31"/>
      <c r="N110" s="20"/>
      <c r="O110" s="21"/>
    </row>
    <row r="111" customFormat="false" ht="13.8" hidden="false" customHeight="false" outlineLevel="0" collapsed="false">
      <c r="A111" s="35"/>
      <c r="B111" s="36"/>
      <c r="C111" s="37"/>
      <c r="D111" s="37"/>
      <c r="E111" s="37"/>
      <c r="F111" s="37"/>
      <c r="G111" s="37"/>
      <c r="H111" s="37"/>
      <c r="I111" s="37"/>
      <c r="J111" s="38"/>
      <c r="K111" s="39"/>
      <c r="L111" s="39"/>
      <c r="M111" s="39"/>
      <c r="O111" s="21"/>
    </row>
    <row r="112" customFormat="false" ht="13.8" hidden="false" customHeight="false" outlineLevel="0" collapsed="false">
      <c r="A112" s="35"/>
      <c r="B112" s="36"/>
      <c r="C112" s="37"/>
      <c r="D112" s="37"/>
      <c r="E112" s="37"/>
      <c r="F112" s="37"/>
      <c r="G112" s="37"/>
      <c r="H112" s="37"/>
      <c r="I112" s="37"/>
      <c r="J112" s="38"/>
      <c r="K112" s="39"/>
      <c r="L112" s="39"/>
      <c r="M112" s="39"/>
      <c r="O112" s="21"/>
    </row>
    <row r="113" customFormat="false" ht="13.8" hidden="false" customHeight="false" outlineLevel="0" collapsed="false">
      <c r="A113" s="35"/>
      <c r="B113" s="36"/>
      <c r="C113" s="37"/>
      <c r="D113" s="37"/>
      <c r="E113" s="37"/>
      <c r="F113" s="37"/>
      <c r="G113" s="37"/>
      <c r="H113" s="37"/>
      <c r="I113" s="37"/>
      <c r="J113" s="38"/>
      <c r="K113" s="39"/>
      <c r="L113" s="39"/>
      <c r="M113" s="39"/>
      <c r="O113" s="21"/>
    </row>
    <row r="114" customFormat="false" ht="13.8" hidden="false" customHeight="false" outlineLevel="0" collapsed="false">
      <c r="A114" s="35"/>
      <c r="B114" s="36"/>
      <c r="C114" s="37"/>
      <c r="D114" s="37"/>
      <c r="E114" s="37"/>
      <c r="F114" s="37"/>
      <c r="G114" s="37"/>
      <c r="H114" s="37"/>
      <c r="I114" s="37"/>
      <c r="J114" s="38"/>
      <c r="K114" s="39"/>
      <c r="L114" s="39"/>
      <c r="M114" s="39"/>
      <c r="O114" s="21"/>
    </row>
    <row r="115" customFormat="false" ht="17.85" hidden="false" customHeight="true" outlineLevel="0" collapsed="false">
      <c r="A115" s="35"/>
      <c r="B115" s="36"/>
      <c r="C115" s="37"/>
      <c r="D115" s="37"/>
      <c r="E115" s="37"/>
      <c r="F115" s="37"/>
      <c r="G115" s="37"/>
      <c r="H115" s="37"/>
      <c r="I115" s="37"/>
      <c r="J115" s="38"/>
      <c r="K115" s="39"/>
      <c r="L115" s="39"/>
      <c r="M115" s="39"/>
      <c r="N115" s="20"/>
      <c r="O115" s="21"/>
    </row>
    <row r="116" customFormat="false" ht="11.1" hidden="false" customHeight="true" outlineLevel="0" collapsed="false">
      <c r="A116" s="35"/>
      <c r="B116" s="36"/>
      <c r="C116" s="37"/>
      <c r="D116" s="37"/>
      <c r="E116" s="37"/>
      <c r="F116" s="37"/>
      <c r="G116" s="37"/>
      <c r="H116" s="37"/>
      <c r="I116" s="37"/>
      <c r="J116" s="38"/>
      <c r="K116" s="40"/>
      <c r="L116" s="39"/>
      <c r="M116" s="39"/>
      <c r="N116" s="20"/>
      <c r="O116" s="21"/>
    </row>
    <row r="117" customFormat="false" ht="11.1" hidden="false" customHeight="true" outlineLevel="0" collapsed="false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6"/>
      <c r="L117" s="6"/>
      <c r="M117" s="6"/>
      <c r="N117" s="20"/>
      <c r="O117" s="21"/>
    </row>
    <row r="118" customFormat="false" ht="24.75" hidden="false" customHeight="true" outlineLevel="0" collapsed="false">
      <c r="A118" s="8" t="s">
        <v>1</v>
      </c>
      <c r="B118" s="9" t="s">
        <v>2</v>
      </c>
      <c r="C118" s="9" t="s">
        <v>3</v>
      </c>
      <c r="D118" s="9" t="s">
        <v>4</v>
      </c>
      <c r="E118" s="9" t="s">
        <v>5</v>
      </c>
      <c r="F118" s="9"/>
      <c r="G118" s="9"/>
      <c r="H118" s="9"/>
      <c r="I118" s="9"/>
      <c r="J118" s="9" t="s">
        <v>6</v>
      </c>
      <c r="K118" s="9" t="s">
        <v>7</v>
      </c>
      <c r="L118" s="9"/>
      <c r="M118" s="9"/>
      <c r="N118" s="20"/>
      <c r="O118" s="21"/>
    </row>
    <row r="119" customFormat="false" ht="35.05" hidden="false" customHeight="false" outlineLevel="0" collapsed="false">
      <c r="A119" s="8"/>
      <c r="B119" s="9"/>
      <c r="C119" s="9"/>
      <c r="D119" s="9"/>
      <c r="E119" s="9" t="s">
        <v>8</v>
      </c>
      <c r="F119" s="9" t="s">
        <v>9</v>
      </c>
      <c r="G119" s="9" t="s">
        <v>10</v>
      </c>
      <c r="H119" s="9" t="s">
        <v>11</v>
      </c>
      <c r="I119" s="9" t="s">
        <v>12</v>
      </c>
      <c r="J119" s="9"/>
      <c r="K119" s="9" t="s">
        <v>13</v>
      </c>
      <c r="L119" s="9" t="s">
        <v>14</v>
      </c>
      <c r="M119" s="9" t="s">
        <v>15</v>
      </c>
      <c r="N119" s="20"/>
      <c r="O119" s="21"/>
    </row>
    <row r="120" customFormat="false" ht="13.8" hidden="false" customHeight="false" outlineLevel="0" collapsed="false">
      <c r="A120" s="41" t="s">
        <v>115</v>
      </c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20"/>
      <c r="O120" s="21"/>
    </row>
    <row r="121" customFormat="false" ht="23.85" hidden="false" customHeight="false" outlineLevel="0" collapsed="false">
      <c r="A121" s="42" t="n">
        <v>1</v>
      </c>
      <c r="B121" s="15" t="s">
        <v>116</v>
      </c>
      <c r="C121" s="43" t="n">
        <v>14</v>
      </c>
      <c r="D121" s="44" t="n">
        <v>31</v>
      </c>
      <c r="E121" s="45" t="n">
        <f aca="false">SUM([1]Cічень!E121+[1]Лютий!E121+[1]Березень!E121+[1]Квітень!E121+[1]Травень!E121+[1]Червень!E121+[1]Липень!E121+[1]Серпень!E121)</f>
        <v>139.86</v>
      </c>
      <c r="F121" s="45" t="n">
        <f aca="false">SUM([1]Cічень!F121+[1]Лютий!F121+[1]Березень!F121+[1]Квітень!F121+[1]Травень!F121+[1]Червень!F121+[1]Липень!F121+[1]Серпень!F121)</f>
        <v>0</v>
      </c>
      <c r="G121" s="45" t="n">
        <f aca="false">SUM([1]Cічень!G121+[1]Лютий!G121+[1]Березень!G121+[1]Квітень!G121+[1]Травень!G121+[1]Червень!G121+[1]Липень!G121+[1]Серпень!G121)</f>
        <v>1244.54</v>
      </c>
      <c r="H121" s="45" t="n">
        <f aca="false">SUM([1]Cічень!H121+[1]Лютий!H121+[1]Березень!H121+[1]Квітень!H121+[1]Травень!H121+[1]Червень!H121+[1]Липень!H121+[1]Серпень!H121)</f>
        <v>0</v>
      </c>
      <c r="I121" s="45" t="n">
        <f aca="false">SUM([1]Cічень!I121+[1]Лютий!I121+[1]Березень!I121+[1]Квітень!I121+[1]Травень!I121+[1]Червень!I121+[1]Липень!I121+[1]Серпень!I121)</f>
        <v>0</v>
      </c>
      <c r="J121" s="46" t="n">
        <f aca="false">K121/D121</f>
        <v>385.902903225806</v>
      </c>
      <c r="K121" s="47" t="n">
        <f aca="false">L121+M121+E121</f>
        <v>11962.99</v>
      </c>
      <c r="L121" s="47" t="n">
        <f aca="false">F121*1163</f>
        <v>0</v>
      </c>
      <c r="M121" s="47" t="n">
        <f aca="false">G121*9.5</f>
        <v>11823.13</v>
      </c>
      <c r="N121" s="20"/>
      <c r="O121" s="21"/>
    </row>
    <row r="122" customFormat="false" ht="16.9" hidden="false" customHeight="true" outlineLevel="0" collapsed="false">
      <c r="A122" s="42" t="n">
        <v>2</v>
      </c>
      <c r="B122" s="15" t="s">
        <v>117</v>
      </c>
      <c r="C122" s="43" t="n">
        <v>20</v>
      </c>
      <c r="D122" s="44" t="n">
        <v>91.3</v>
      </c>
      <c r="E122" s="45" t="n">
        <f aca="false">SUM([1]Cічень!E122+[1]Лютий!E122+[1]Березень!E122+[1]Квітень!E122+[1]Травень!E122+[1]Червень!E122+[1]Липень!E122+[1]Серпень!E122)</f>
        <v>2080.54</v>
      </c>
      <c r="F122" s="45" t="n">
        <f aca="false">SUM([1]Cічень!F122+[1]Лютий!F122+[1]Березень!F122+[1]Квітень!F122+[1]Травень!F122+[1]Червень!F122+[1]Липень!F122+[1]Серпень!F122)</f>
        <v>0</v>
      </c>
      <c r="G122" s="45" t="n">
        <f aca="false">SUM([1]Cічень!G122+[1]Лютий!G122+[1]Березень!G122+[1]Квітень!G122+[1]Травень!G122+[1]Червень!G122+[1]Липень!G122+[1]Серпень!G122)</f>
        <v>969.74</v>
      </c>
      <c r="H122" s="45" t="n">
        <f aca="false">SUM([1]Cічень!H122+[1]Лютий!H122+[1]Березень!H122+[1]Квітень!H122+[1]Травень!H122+[1]Червень!H122+[1]Липень!H122+[1]Серпень!H122)</f>
        <v>0</v>
      </c>
      <c r="I122" s="45" t="n">
        <f aca="false">SUM([1]Cічень!I122+[1]Лютий!I122+[1]Березень!I122+[1]Квітень!I122+[1]Травень!I122+[1]Червень!I122+[1]Липень!I122+[1]Серпень!I122)</f>
        <v>0</v>
      </c>
      <c r="J122" s="48" t="n">
        <f aca="false">K122/D122</f>
        <v>123.691894852136</v>
      </c>
      <c r="K122" s="47" t="n">
        <f aca="false">L122+M122+E122</f>
        <v>11293.07</v>
      </c>
      <c r="L122" s="47" t="n">
        <f aca="false">F122*1163</f>
        <v>0</v>
      </c>
      <c r="M122" s="47" t="n">
        <f aca="false">G122*9.5</f>
        <v>9212.53</v>
      </c>
      <c r="N122" s="20"/>
      <c r="O122" s="21"/>
    </row>
    <row r="123" customFormat="false" ht="23.85" hidden="false" customHeight="false" outlineLevel="0" collapsed="false">
      <c r="A123" s="42" t="n">
        <v>3</v>
      </c>
      <c r="B123" s="15" t="s">
        <v>118</v>
      </c>
      <c r="C123" s="43" t="n">
        <v>49</v>
      </c>
      <c r="D123" s="44" t="n">
        <v>675.6</v>
      </c>
      <c r="E123" s="45" t="n">
        <f aca="false">SUM([1]Cічень!E127+[1]Лютий!E127+[1]Березень!E127+[1]Квітень!E127+[1]Травень!E127+[1]Червень!E127+[1]Липень!E127+[1]Серпень!E127)</f>
        <v>45092.69</v>
      </c>
      <c r="F123" s="45" t="n">
        <f aca="false">SUM([1]Cічень!F127+[1]Лютий!F127+[1]Березень!F127+[1]Квітень!F127+[1]Травень!F127+[1]Червень!F127+[1]Липень!F127+[1]Серпень!F127)</f>
        <v>0</v>
      </c>
      <c r="G123" s="45" t="n">
        <f aca="false">SUM([1]Cічень!G127+[1]Лютий!G127+[1]Березень!G127+[1]Квітень!G127+[1]Травень!G127+[1]Червень!G127+[1]Липень!G127+[1]Серпень!G127)</f>
        <v>3402.63</v>
      </c>
      <c r="H123" s="45" t="n">
        <f aca="false">SUM([1]Cічень!H127+[1]Лютий!H127+[1]Березень!H127+[1]Квітень!H127+[1]Травень!H127+[1]Червень!H127+[1]Липень!H127+[1]Серпень!H127)</f>
        <v>320.89</v>
      </c>
      <c r="I123" s="45" t="n">
        <f aca="false">SUM([1]Cічень!I127+[1]Лютий!I127+[1]Березень!I127+[1]Квітень!I127+[1]Травень!I127+[1]Червень!I127+[1]Липень!I127+[1]Серпень!I127)</f>
        <v>0</v>
      </c>
      <c r="J123" s="48" t="n">
        <f aca="false">K123/D123</f>
        <v>114.590993191237</v>
      </c>
      <c r="K123" s="47" t="n">
        <f aca="false">L123+M123+E123</f>
        <v>77417.675</v>
      </c>
      <c r="L123" s="47" t="n">
        <f aca="false">F123*1163</f>
        <v>0</v>
      </c>
      <c r="M123" s="47" t="n">
        <f aca="false">G123*9.5</f>
        <v>32324.985</v>
      </c>
      <c r="N123" s="20"/>
      <c r="O123" s="21"/>
    </row>
    <row r="124" customFormat="false" ht="23.85" hidden="false" customHeight="false" outlineLevel="0" collapsed="false">
      <c r="A124" s="42" t="n">
        <v>4</v>
      </c>
      <c r="B124" s="15" t="s">
        <v>119</v>
      </c>
      <c r="C124" s="43" t="n">
        <v>700</v>
      </c>
      <c r="D124" s="44" t="n">
        <v>679</v>
      </c>
      <c r="E124" s="45" t="n">
        <f aca="false">SUM([1]Cічень!E124+[1]Лютий!E124+[1]Березень!E124+[1]Квітень!E124+[1]Травень!E124+[1]Червень!E124+[1]Липень!E124+[1]Серпень!E124)</f>
        <v>9759.91</v>
      </c>
      <c r="F124" s="45" t="n">
        <f aca="false">SUM([1]Cічень!F124+[1]Лютий!F124+[1]Березень!F124+[1]Квітень!F124+[1]Травень!F124+[1]Червень!F124+[1]Липень!F124+[1]Серпень!F124)</f>
        <v>0</v>
      </c>
      <c r="G124" s="45" t="n">
        <f aca="false">SUM([1]Cічень!G124+[1]Лютий!G124+[1]Березень!G124+[1]Квітень!G124+[1]Травень!G124+[1]Червень!G124+[1]Липень!G124+[1]Серпень!G124)</f>
        <v>5899.54</v>
      </c>
      <c r="H124" s="45" t="n">
        <f aca="false">SUM([1]Cічень!H124+[1]Лютий!H124+[1]Березень!H124+[1]Квітень!H124+[1]Травень!H124+[1]Червень!H124+[1]Липень!H124+[1]Серпень!H124)</f>
        <v>0</v>
      </c>
      <c r="I124" s="45" t="n">
        <f aca="false">SUM([1]Cічень!I124+[1]Лютий!I124+[1]Березень!I124+[1]Квітень!I124+[1]Травень!I124+[1]Червень!I124+[1]Липень!I124+[1]Серпень!I124)</f>
        <v>0</v>
      </c>
      <c r="J124" s="48" t="n">
        <f aca="false">K124/D124</f>
        <v>96.9153755522828</v>
      </c>
      <c r="K124" s="47" t="n">
        <f aca="false">L124+M124+E124</f>
        <v>65805.54</v>
      </c>
      <c r="L124" s="47" t="n">
        <f aca="false">F124*1163</f>
        <v>0</v>
      </c>
      <c r="M124" s="47" t="n">
        <f aca="false">G124*9.5</f>
        <v>56045.63</v>
      </c>
      <c r="N124" s="20"/>
      <c r="O124" s="21"/>
    </row>
    <row r="125" customFormat="false" ht="24.6" hidden="false" customHeight="true" outlineLevel="0" collapsed="false">
      <c r="A125" s="42" t="n">
        <v>5</v>
      </c>
      <c r="B125" s="15" t="s">
        <v>120</v>
      </c>
      <c r="C125" s="49"/>
      <c r="D125" s="43" t="n">
        <v>537.4</v>
      </c>
      <c r="E125" s="45" t="n">
        <f aca="false">SUM([1]Cічень!E123+[1]Лютий!E123+[1]Березень!E123+[1]Квітень!E123+[1]Травень!E123+[1]Червень!E123+[1]Липень!E123+[1]Серпень!E123)</f>
        <v>11191.57</v>
      </c>
      <c r="F125" s="45" t="n">
        <f aca="false">SUM([1]Cічень!F123+[1]Лютий!F123+[1]Березень!F123+[1]Квітень!F123+[1]Травень!F123+[1]Червень!F123+[1]Липень!F123+[1]Серпень!F123)</f>
        <v>32.91</v>
      </c>
      <c r="G125" s="45" t="n">
        <f aca="false">SUM([1]Cічень!G123+[1]Лютий!G123+[1]Березень!G123+[1]Квітень!G123+[1]Травень!G123+[1]Червень!G123+[1]Липень!G123+[1]Серпень!G123)</f>
        <v>0</v>
      </c>
      <c r="H125" s="45" t="n">
        <f aca="false">SUM([1]Cічень!H123+[1]Лютий!H123+[1]Березень!H123+[1]Квітень!H123+[1]Травень!H123+[1]Червень!H123+[1]Липень!H123+[1]Серпень!H123)</f>
        <v>207.74</v>
      </c>
      <c r="I125" s="45" t="n">
        <f aca="false">SUM([1]Cічень!I123+[1]Лютий!I123+[1]Березень!I123+[1]Квітень!I123+[1]Травень!I123+[1]Червень!I123+[1]Липень!I123+[1]Серпень!I123)</f>
        <v>0</v>
      </c>
      <c r="J125" s="48" t="n">
        <f aca="false">K125/D125</f>
        <v>92.0467063639747</v>
      </c>
      <c r="K125" s="47" t="n">
        <f aca="false">L125+M125+E125</f>
        <v>49465.9</v>
      </c>
      <c r="L125" s="47" t="n">
        <f aca="false">F125*1163</f>
        <v>38274.33</v>
      </c>
      <c r="M125" s="47" t="n">
        <f aca="false">G125*9.5</f>
        <v>0</v>
      </c>
      <c r="N125" s="20"/>
      <c r="O125" s="21"/>
    </row>
    <row r="126" customFormat="false" ht="25.35" hidden="false" customHeight="true" outlineLevel="0" collapsed="false">
      <c r="A126" s="42" t="n">
        <v>6</v>
      </c>
      <c r="B126" s="15" t="s">
        <v>121</v>
      </c>
      <c r="C126" s="43" t="n">
        <v>100</v>
      </c>
      <c r="D126" s="43" t="n">
        <v>2559.4</v>
      </c>
      <c r="E126" s="45" t="n">
        <f aca="false">SUM([1]Cічень!E125+[1]Лютий!E125+[1]Березень!E125+[1]Квітень!E125+[1]Травень!E125+[1]Червень!E125+[1]Липень!E125+[1]Серпень!E125)</f>
        <v>85061.22</v>
      </c>
      <c r="F126" s="45" t="n">
        <f aca="false">SUM([1]Cічень!F125+[1]Лютий!F125+[1]Березень!F125+[1]Квітень!F125+[1]Травень!F125+[1]Червень!F125+[1]Липень!F125+[1]Серпень!F125)</f>
        <v>115.37</v>
      </c>
      <c r="G126" s="45" t="n">
        <f aca="false">SUM([1]Cічень!G125+[1]Лютий!G125+[1]Березень!G125+[1]Квітень!G125+[1]Травень!G125+[1]Червень!G125+[1]Липень!G125+[1]Серпень!G125)</f>
        <v>0</v>
      </c>
      <c r="H126" s="45" t="n">
        <f aca="false">SUM([1]Cічень!H125+[1]Лютий!H125+[1]Березень!H125+[1]Квітень!H125+[1]Травень!H125+[1]Червень!H125+[1]Липень!H125+[1]Серпень!H125)</f>
        <v>955.56</v>
      </c>
      <c r="I126" s="45" t="n">
        <f aca="false">SUM([1]Cічень!I125+[1]Лютий!I125+[1]Березень!I125+[1]Квітень!I125+[1]Травень!I125+[1]Червень!I125+[1]Липень!I125+[1]Серпень!I125)</f>
        <v>0</v>
      </c>
      <c r="J126" s="48" t="n">
        <f aca="false">K126/D126</f>
        <v>85.6593459404548</v>
      </c>
      <c r="K126" s="47" t="n">
        <f aca="false">L126+M126+E126</f>
        <v>219236.53</v>
      </c>
      <c r="L126" s="47" t="n">
        <f aca="false">F126*1163</f>
        <v>134175.31</v>
      </c>
      <c r="M126" s="47" t="n">
        <f aca="false">G126*9.5</f>
        <v>0</v>
      </c>
      <c r="N126" s="20"/>
      <c r="O126" s="21"/>
    </row>
    <row r="127" customFormat="false" ht="23.85" hidden="false" customHeight="false" outlineLevel="0" collapsed="false">
      <c r="A127" s="42" t="n">
        <v>7</v>
      </c>
      <c r="B127" s="15" t="s">
        <v>122</v>
      </c>
      <c r="C127" s="43" t="n">
        <v>200</v>
      </c>
      <c r="D127" s="44" t="n">
        <v>1185.9</v>
      </c>
      <c r="E127" s="45" t="n">
        <f aca="false">SUM([1]Cічень!E128+[1]Лютий!E128+[1]Березень!E128+[1]Квітень!E128+[1]Травень!E128+[1]Червень!E128+[1]Липень!E128+[1]Серпень!E128)</f>
        <v>20083.87</v>
      </c>
      <c r="F127" s="45" t="n">
        <f aca="false">SUM([1]Cічень!F128+[1]Лютий!F128+[1]Березень!F128+[1]Квітень!F128+[1]Травень!F128+[1]Червень!F128+[1]Липень!F128+[1]Серпень!F128)</f>
        <v>0</v>
      </c>
      <c r="G127" s="45" t="n">
        <f aca="false">SUM([1]Cічень!G128+[1]Лютий!G128+[1]Березень!G128+[1]Квітень!G128+[1]Травень!G128+[1]Червень!G128+[1]Липень!G128+[1]Серпень!G128)</f>
        <v>8085.09</v>
      </c>
      <c r="H127" s="45" t="n">
        <f aca="false">SUM([1]Cічень!H128+[1]Лютий!H128+[1]Березень!H128+[1]Квітень!H128+[1]Травень!H128+[1]Червень!H128+[1]Липень!H128+[1]Серпень!H128)</f>
        <v>415.82</v>
      </c>
      <c r="I127" s="45" t="n">
        <f aca="false">SUM([1]Cічень!I128+[1]Лютий!I128+[1]Березень!I128+[1]Квітень!I128+[1]Травень!I128+[1]Червень!I128+[1]Липень!I128+[1]Серпень!I128)</f>
        <v>0</v>
      </c>
      <c r="J127" s="48" t="n">
        <f aca="false">K127/D127</f>
        <v>81.703537397757</v>
      </c>
      <c r="K127" s="47" t="n">
        <f aca="false">L127+M127+E127</f>
        <v>96892.225</v>
      </c>
      <c r="L127" s="47" t="n">
        <f aca="false">F127*1163</f>
        <v>0</v>
      </c>
      <c r="M127" s="47" t="n">
        <f aca="false">G127*9.5</f>
        <v>76808.355</v>
      </c>
      <c r="N127" s="20"/>
      <c r="O127" s="21"/>
    </row>
    <row r="128" customFormat="false" ht="13.8" hidden="false" customHeight="false" outlineLevel="0" collapsed="false">
      <c r="A128" s="42" t="n">
        <v>8</v>
      </c>
      <c r="B128" s="15" t="s">
        <v>123</v>
      </c>
      <c r="C128" s="43" t="n">
        <v>60</v>
      </c>
      <c r="D128" s="44" t="n">
        <v>938</v>
      </c>
      <c r="E128" s="45" t="n">
        <f aca="false">SUM([1]Cічень!E129+[1]Лютий!E129+[1]Березень!E129+[1]Квітень!E129+[1]Травень!E129+[1]Червень!E129+[1]Липень!E129+[1]Серпень!E129)</f>
        <v>15287.85</v>
      </c>
      <c r="F128" s="45" t="n">
        <f aca="false">SUM([1]Cічень!F129+[1]Лютий!F129+[1]Березень!F129+[1]Квітень!F129+[1]Травень!F129+[1]Червень!F129+[1]Липень!F129+[1]Серпень!F129)</f>
        <v>0</v>
      </c>
      <c r="G128" s="45" t="n">
        <f aca="false">SUM([1]Cічень!G129+[1]Лютий!G129+[1]Березень!G129+[1]Квітень!G129+[1]Травень!G129+[1]Червень!G129+[1]Липень!G129+[1]Серпень!G129)</f>
        <v>5874.54</v>
      </c>
      <c r="H128" s="45" t="n">
        <f aca="false">SUM([1]Cічень!H129+[1]Лютий!H129+[1]Березень!H129+[1]Квітень!H129+[1]Травень!H129+[1]Червень!H129+[1]Липень!H129+[1]Серпень!H129)</f>
        <v>263.72</v>
      </c>
      <c r="I128" s="45" t="n">
        <f aca="false">SUM([1]Cічень!I129+[1]Лютий!I129+[1]Березень!I129+[1]Квітень!I129+[1]Травень!I129+[1]Червень!I129+[1]Липень!I129+[1]Серпень!I129)</f>
        <v>0</v>
      </c>
      <c r="J128" s="48" t="n">
        <f aca="false">K128/D128</f>
        <v>75.7952878464819</v>
      </c>
      <c r="K128" s="47" t="n">
        <f aca="false">L128+M128+E128</f>
        <v>71095.98</v>
      </c>
      <c r="L128" s="47" t="n">
        <f aca="false">F128*1163</f>
        <v>0</v>
      </c>
      <c r="M128" s="47" t="n">
        <f aca="false">G128*9.5</f>
        <v>55808.13</v>
      </c>
      <c r="N128" s="20"/>
      <c r="O128" s="21"/>
    </row>
    <row r="129" customFormat="false" ht="23.85" hidden="false" customHeight="false" outlineLevel="0" collapsed="false">
      <c r="A129" s="42" t="n">
        <v>9</v>
      </c>
      <c r="B129" s="15" t="s">
        <v>124</v>
      </c>
      <c r="C129" s="43" t="n">
        <v>20</v>
      </c>
      <c r="D129" s="44" t="n">
        <v>552</v>
      </c>
      <c r="E129" s="45" t="n">
        <f aca="false">SUM([1]Cічень!E130+[1]Лютий!E130+[1]Березень!E130+[1]Квітень!E130+[1]Травень!E130+[1]Червень!E130+[1]Липень!E130+[1]Серпень!E130)</f>
        <v>3060.89</v>
      </c>
      <c r="F129" s="45" t="n">
        <f aca="false">SUM([1]Cічень!F130+[1]Лютий!F130+[1]Березень!F130+[1]Квітень!F130+[1]Травень!F130+[1]Червень!F130+[1]Липень!F130+[1]Серпень!F130)</f>
        <v>0</v>
      </c>
      <c r="G129" s="45" t="n">
        <f aca="false">SUM([1]Cічень!G130+[1]Лютий!G130+[1]Березень!G130+[1]Квітень!G130+[1]Травень!G130+[1]Червень!G130+[1]Липень!G130+[1]Серпень!G130)</f>
        <v>3758.16</v>
      </c>
      <c r="H129" s="45" t="n">
        <f aca="false">SUM([1]Cічень!H130+[1]Лютий!H130+[1]Березень!H130+[1]Квітень!H130+[1]Травень!H130+[1]Червень!H130+[1]Липень!H130+[1]Серпень!H130)</f>
        <v>0</v>
      </c>
      <c r="I129" s="45" t="n">
        <f aca="false">SUM([1]Cічень!I130+[1]Лютий!I130+[1]Березень!I130+[1]Квітень!I130+[1]Травень!I130+[1]Червень!I130+[1]Липень!I130+[1]Серпень!I130)</f>
        <v>0</v>
      </c>
      <c r="J129" s="48" t="n">
        <f aca="false">K129/D129</f>
        <v>70.2235688405797</v>
      </c>
      <c r="K129" s="47" t="n">
        <f aca="false">L129+M129+E129</f>
        <v>38763.41</v>
      </c>
      <c r="L129" s="47" t="n">
        <f aca="false">F129*1163</f>
        <v>0</v>
      </c>
      <c r="M129" s="47" t="n">
        <f aca="false">G129*9.5</f>
        <v>35702.52</v>
      </c>
      <c r="N129" s="20"/>
      <c r="O129" s="21"/>
    </row>
    <row r="130" customFormat="false" ht="23.85" hidden="false" customHeight="false" outlineLevel="0" collapsed="false">
      <c r="A130" s="42" t="n">
        <v>10</v>
      </c>
      <c r="B130" s="15" t="s">
        <v>125</v>
      </c>
      <c r="C130" s="43" t="n">
        <v>30</v>
      </c>
      <c r="D130" s="44" t="n">
        <v>137.5</v>
      </c>
      <c r="E130" s="45" t="n">
        <f aca="false">SUM([1]Cічень!E126+[1]Лютий!E126+[1]Березень!E126+[1]Квітень!E126+[1]Травень!E126+[1]Червень!E126+[1]Липень!E126+[1]Серпень!E126)</f>
        <v>2298.59</v>
      </c>
      <c r="F130" s="45" t="n">
        <f aca="false">SUM([1]Cічень!F126+[1]Лютий!F126+[1]Березень!F126+[1]Квітень!F126+[1]Травень!F126+[1]Червень!F126+[1]Липень!F126+[1]Серпень!F126)</f>
        <v>0</v>
      </c>
      <c r="G130" s="45" t="n">
        <f aca="false">SUM([1]Cічень!G126+[1]Лютий!G126+[1]Березень!G126+[1]Квітень!G126+[1]Травень!G126+[1]Червень!G126+[1]Липень!G126+[1]Серпень!G126)</f>
        <v>770.21</v>
      </c>
      <c r="H130" s="45" t="n">
        <f aca="false">SUM([1]Cічень!H126+[1]Лютий!H126+[1]Березень!H126+[1]Квітень!H126+[1]Травень!H126+[1]Червень!H126+[1]Липень!H126+[1]Серпень!H126)</f>
        <v>0</v>
      </c>
      <c r="I130" s="45" t="n">
        <f aca="false">SUM([1]Cічень!I126+[1]Лютий!I126+[1]Березень!I126+[1]Квітень!I126+[1]Травень!I126+[1]Червень!I126+[1]Липень!I126+[1]Серпень!I126)</f>
        <v>0</v>
      </c>
      <c r="J130" s="48" t="n">
        <f aca="false">K130/D130</f>
        <v>69.9315272727273</v>
      </c>
      <c r="K130" s="47" t="n">
        <f aca="false">L130+M130+E130</f>
        <v>9615.585</v>
      </c>
      <c r="L130" s="47" t="n">
        <f aca="false">F130*1163</f>
        <v>0</v>
      </c>
      <c r="M130" s="47" t="n">
        <f aca="false">G130*9.5</f>
        <v>7316.995</v>
      </c>
      <c r="N130" s="20"/>
      <c r="O130" s="21"/>
    </row>
    <row r="131" customFormat="false" ht="26.45" hidden="false" customHeight="true" outlineLevel="0" collapsed="false">
      <c r="A131" s="42" t="n">
        <v>11</v>
      </c>
      <c r="B131" s="15" t="s">
        <v>126</v>
      </c>
      <c r="C131" s="50"/>
      <c r="D131" s="51" t="n">
        <v>606.3</v>
      </c>
      <c r="E131" s="45" t="n">
        <f aca="false">SUM([1]Cічень!E134+[1]Лютий!E134+[1]Березень!E134+[1]Квітень!E134+[1]Травень!E134+[1]Червень!E134+[1]Липень!E134+[1]Серпень!E134)</f>
        <v>42109.97</v>
      </c>
      <c r="F131" s="45" t="n">
        <f aca="false">SUM([1]Cічень!F134+[1]Лютий!F134+[1]Березень!F134+[1]Квітень!F134+[1]Травень!F134+[1]Червень!F134+[1]Липень!F134+[1]Серпень!F134)</f>
        <v>0</v>
      </c>
      <c r="G131" s="45" t="n">
        <f aca="false">SUM([1]Cічень!G134+[1]Лютий!G134+[1]Березень!G134+[1]Квітень!G134+[1]Травень!G134+[1]Червень!G134+[1]Липень!G134+[1]Серпень!G134)</f>
        <v>0</v>
      </c>
      <c r="H131" s="45" t="n">
        <f aca="false">SUM([1]Cічень!H134+[1]Лютий!H134+[1]Березень!H134+[1]Квітень!H134+[1]Травень!H134+[1]Червень!H134+[1]Липень!H134+[1]Серпень!H134)</f>
        <v>155.57</v>
      </c>
      <c r="I131" s="45" t="n">
        <f aca="false">SUM([1]Cічень!I134+[1]Лютий!I134+[1]Березень!I134+[1]Квітень!I134+[1]Травень!I134+[1]Червень!I134+[1]Липень!I134+[1]Серпень!I134)</f>
        <v>2</v>
      </c>
      <c r="J131" s="48" t="n">
        <f aca="false">K131/D131</f>
        <v>69.4540161636154</v>
      </c>
      <c r="K131" s="47" t="n">
        <f aca="false">L131+M131+E131</f>
        <v>42109.97</v>
      </c>
      <c r="L131" s="47" t="n">
        <f aca="false">F131*1163</f>
        <v>0</v>
      </c>
      <c r="M131" s="47" t="n">
        <f aca="false">G131*9.5</f>
        <v>0</v>
      </c>
      <c r="N131" s="20"/>
      <c r="O131" s="21"/>
    </row>
    <row r="132" customFormat="false" ht="16.35" hidden="false" customHeight="true" outlineLevel="0" collapsed="false">
      <c r="A132" s="42" t="n">
        <v>12</v>
      </c>
      <c r="B132" s="15" t="s">
        <v>127</v>
      </c>
      <c r="C132" s="43" t="n">
        <v>158</v>
      </c>
      <c r="D132" s="44" t="n">
        <v>1599.27</v>
      </c>
      <c r="E132" s="45" t="n">
        <f aca="false">SUM([1]Cічень!E131+[1]Лютий!E131+[1]Березень!E131+[1]Квітень!E131+[1]Травень!E131+[1]Червень!E131+[1]Липень!E131+[1]Серпень!E131)</f>
        <v>36962.87</v>
      </c>
      <c r="F132" s="45" t="n">
        <f aca="false">SUM([1]Cічень!F131+[1]Лютий!F131+[1]Березень!F131+[1]Квітень!F131+[1]Травень!F131+[1]Червень!F131+[1]Липень!F131+[1]Серпень!F131)</f>
        <v>51.44</v>
      </c>
      <c r="G132" s="45" t="n">
        <f aca="false">SUM([1]Cічень!G131+[1]Лютий!G131+[1]Березень!G131+[1]Квітень!G131+[1]Травень!G131+[1]Червень!G131+[1]Липень!G131+[1]Серпень!G131)</f>
        <v>0</v>
      </c>
      <c r="H132" s="45" t="n">
        <f aca="false">SUM([1]Cічень!H131+[1]Лютий!H131+[1]Березень!H131+[1]Квітень!H131+[1]Травень!H131+[1]Червень!H131+[1]Липень!H131+[1]Серпень!H131)</f>
        <v>354.69</v>
      </c>
      <c r="I132" s="45" t="n">
        <f aca="false">SUM([1]Cічень!I131+[1]Лютий!I131+[1]Березень!I131+[1]Квітень!I131+[1]Травень!I131+[1]Червень!I131+[1]Липень!I131+[1]Серпень!I131)</f>
        <v>0</v>
      </c>
      <c r="J132" s="48" t="n">
        <f aca="false">K132/D132</f>
        <v>60.51985593427</v>
      </c>
      <c r="K132" s="47" t="n">
        <f aca="false">L132+M132+E132</f>
        <v>96787.59</v>
      </c>
      <c r="L132" s="47" t="n">
        <f aca="false">F132*1163</f>
        <v>59824.72</v>
      </c>
      <c r="M132" s="47" t="n">
        <f aca="false">G132*9.5</f>
        <v>0</v>
      </c>
      <c r="N132" s="20"/>
      <c r="O132" s="21"/>
    </row>
    <row r="133" customFormat="false" ht="23.85" hidden="false" customHeight="false" outlineLevel="0" collapsed="false">
      <c r="A133" s="42" t="n">
        <v>13</v>
      </c>
      <c r="B133" s="15" t="s">
        <v>128</v>
      </c>
      <c r="C133" s="43"/>
      <c r="D133" s="44" t="n">
        <v>127.8</v>
      </c>
      <c r="E133" s="45" t="n">
        <f aca="false">SUM([1]Cічень!E133+[1]Лютий!E133+[1]Березень!E133+[1]Квітень!E133+[1]Травень!E133+[1]Червень!E133+[1]Липень!E133+[1]Серпень!E133)</f>
        <v>2775.71</v>
      </c>
      <c r="F133" s="45" t="n">
        <f aca="false">SUM([1]Cічень!F133+[1]Лютий!F133+[1]Березень!F133+[1]Квітень!F133+[1]Травень!F133+[1]Червень!F133+[1]Липень!F133+[1]Серпень!F133)</f>
        <v>3.72</v>
      </c>
      <c r="G133" s="45" t="n">
        <f aca="false">SUM([1]Cічень!G133+[1]Лютий!G133+[1]Березень!G133+[1]Квітень!G133+[1]Травень!G133+[1]Червень!G133+[1]Липень!G133+[1]Серпень!G133)</f>
        <v>0</v>
      </c>
      <c r="H133" s="45" t="n">
        <f aca="false">SUM([1]Cічень!H133+[1]Лютий!H133+[1]Березень!H133+[1]Квітень!H133+[1]Травень!H133+[1]Червень!H133+[1]Липень!H133+[1]Серпень!H133)</f>
        <v>29.39</v>
      </c>
      <c r="I133" s="45" t="n">
        <f aca="false">SUM([1]Cічень!I133+[1]Лютий!I133+[1]Березень!I133+[1]Квітень!I133+[1]Травень!I133+[1]Червень!I133+[1]Липень!I133+[1]Серпень!I133)</f>
        <v>0</v>
      </c>
      <c r="J133" s="48" t="n">
        <f aca="false">K133/D133</f>
        <v>55.5717527386542</v>
      </c>
      <c r="K133" s="47" t="n">
        <f aca="false">L133+M133+E133</f>
        <v>7102.07</v>
      </c>
      <c r="L133" s="47" t="n">
        <f aca="false">F133*1163</f>
        <v>4326.36</v>
      </c>
      <c r="M133" s="47" t="n">
        <f aca="false">G133*9.5</f>
        <v>0</v>
      </c>
      <c r="N133" s="20"/>
      <c r="O133" s="21"/>
    </row>
    <row r="134" customFormat="false" ht="15.4" hidden="false" customHeight="true" outlineLevel="0" collapsed="false">
      <c r="A134" s="42" t="n">
        <v>14</v>
      </c>
      <c r="B134" s="15" t="s">
        <v>129</v>
      </c>
      <c r="C134" s="43"/>
      <c r="D134" s="44" t="n">
        <v>1166.8</v>
      </c>
      <c r="E134" s="45" t="n">
        <f aca="false">SUM([1]Cічень!E137+[1]Лютий!E137+[1]Березень!E137+[1]Квітень!E137+[1]Травень!E137+[1]Червень!E137+[1]Липень!E137+[1]Серпень!E137)</f>
        <v>58753.23</v>
      </c>
      <c r="F134" s="45" t="n">
        <f aca="false">SUM([1]Cічень!F137+[1]Лютий!F137+[1]Березень!F137+[1]Квітень!F137+[1]Травень!F137+[1]Червень!F137+[1]Липень!F137+[1]Серпень!F137)</f>
        <v>0</v>
      </c>
      <c r="G134" s="45" t="n">
        <f aca="false">SUM([1]Cічень!G137+[1]Лютий!G137+[1]Березень!G137+[1]Квітень!G137+[1]Травень!G137+[1]Червень!G137+[1]Липень!G137+[1]Серпень!G137)</f>
        <v>0</v>
      </c>
      <c r="H134" s="45" t="n">
        <f aca="false">SUM([1]Cічень!H137+[1]Лютий!H137+[1]Березень!H137+[1]Квітень!H137+[1]Травень!H137+[1]Червень!H137+[1]Липень!H137+[1]Серпень!H137)</f>
        <v>279.69</v>
      </c>
      <c r="I134" s="45" t="n">
        <f aca="false">SUM([1]Cічень!I137+[1]Лютий!I137+[1]Березень!I137+[1]Квітень!I137+[1]Травень!I137+[1]Червень!I137+[1]Липень!I137+[1]Серпень!I137)</f>
        <v>0</v>
      </c>
      <c r="J134" s="48" t="n">
        <f aca="false">K134/D134</f>
        <v>50.3541566678094</v>
      </c>
      <c r="K134" s="47" t="n">
        <f aca="false">L134+M134+E134</f>
        <v>58753.23</v>
      </c>
      <c r="L134" s="47" t="n">
        <f aca="false">F134*1163</f>
        <v>0</v>
      </c>
      <c r="M134" s="47" t="n">
        <f aca="false">G134*9.5</f>
        <v>0</v>
      </c>
      <c r="N134" s="20"/>
      <c r="O134" s="21"/>
    </row>
    <row r="135" customFormat="false" ht="13.8" hidden="false" customHeight="false" outlineLevel="0" collapsed="false">
      <c r="A135" s="42" t="n">
        <v>15</v>
      </c>
      <c r="B135" s="15" t="s">
        <v>130</v>
      </c>
      <c r="C135" s="43" t="n">
        <v>1060</v>
      </c>
      <c r="D135" s="44" t="n">
        <v>1559.27</v>
      </c>
      <c r="E135" s="45" t="n">
        <f aca="false">SUM([1]Cічень!E132+[1]Лютий!E132+[1]Березень!E132+[1]Квітень!E132+[1]Травень!E132+[1]Червень!E132+[1]Липень!E132+[1]Серпень!E132)</f>
        <v>22938.53</v>
      </c>
      <c r="F135" s="45" t="n">
        <f aca="false">SUM([1]Cічень!F132+[1]Лютий!F132+[1]Березень!F132+[1]Квітень!F132+[1]Травень!F132+[1]Червень!F132+[1]Липень!F132+[1]Серпень!F132)</f>
        <v>0</v>
      </c>
      <c r="G135" s="45" t="n">
        <f aca="false">SUM([1]Cічень!G132+[1]Лютий!G132+[1]Березень!G132+[1]Квітень!G132+[1]Травень!G132+[1]Червень!G132+[1]Липень!G132+[1]Серпень!G132)</f>
        <v>5132.1</v>
      </c>
      <c r="H135" s="45" t="n">
        <f aca="false">SUM([1]Cічень!H132+[1]Лютий!H132+[1]Березень!H132+[1]Квітень!H132+[1]Травень!H132+[1]Червень!H132+[1]Липень!H132+[1]Серпень!H132)</f>
        <v>503.44</v>
      </c>
      <c r="I135" s="45" t="n">
        <f aca="false">SUM([1]Cічень!I132+[1]Лютий!I132+[1]Березень!I132+[1]Квітень!I132+[1]Травень!I132+[1]Червень!I132+[1]Липень!I132+[1]Серпень!I132)</f>
        <v>0</v>
      </c>
      <c r="J135" s="48" t="n">
        <f aca="false">K135/D135</f>
        <v>45.9788747298415</v>
      </c>
      <c r="K135" s="47" t="n">
        <f aca="false">L135+M135+E135</f>
        <v>71693.48</v>
      </c>
      <c r="L135" s="47" t="n">
        <f aca="false">F135*1163</f>
        <v>0</v>
      </c>
      <c r="M135" s="47" t="n">
        <f aca="false">G135*9.5</f>
        <v>48754.95</v>
      </c>
      <c r="N135" s="20"/>
      <c r="O135" s="21"/>
    </row>
    <row r="136" customFormat="false" ht="13.8" hidden="false" customHeight="false" outlineLevel="0" collapsed="false">
      <c r="A136" s="42" t="n">
        <v>16</v>
      </c>
      <c r="B136" s="33" t="s">
        <v>131</v>
      </c>
      <c r="C136" s="43"/>
      <c r="D136" s="44" t="n">
        <v>270.2</v>
      </c>
      <c r="E136" s="45" t="n">
        <f aca="false">SUM([1]Cічень!E138+[1]Лютий!E138+[1]Березень!E138+[1]Квітень!E138+[1]Травень!E138+[1]Червень!E138+[1]Липень!E138+[1]Серпень!E138)</f>
        <v>1170.28</v>
      </c>
      <c r="F136" s="45" t="n">
        <f aca="false">SUM([1]Cічень!F138+[1]Лютий!F138+[1]Березень!F138+[1]Квітень!F138+[1]Травень!F138+[1]Червень!F138+[1]Липень!F138+[1]Серпень!F138)</f>
        <v>7.66</v>
      </c>
      <c r="G136" s="45" t="n">
        <f aca="false">SUM([1]Cічень!G138+[1]Лютий!G138+[1]Березень!G138+[1]Квітень!G138+[1]Травень!G138+[1]Червень!G138+[1]Липень!G138+[1]Серпень!G138)</f>
        <v>0</v>
      </c>
      <c r="H136" s="45" t="n">
        <f aca="false">SUM([1]Cічень!H138+[1]Лютий!H138+[1]Березень!H138+[1]Квітень!H138+[1]Травень!H138+[1]Червень!H138+[1]Липень!H138+[1]Серпень!H138)</f>
        <v>20</v>
      </c>
      <c r="I136" s="45" t="n">
        <f aca="false">SUM([1]Cічень!I138+[1]Лютий!I138+[1]Березень!I138+[1]Квітень!I138+[1]Травень!I138+[1]Червень!I138+[1]Липень!I138+[1]Серпень!I138)</f>
        <v>0</v>
      </c>
      <c r="J136" s="48" t="n">
        <f aca="false">K136/D136</f>
        <v>37.3014803849001</v>
      </c>
      <c r="K136" s="47" t="n">
        <f aca="false">L136+M136+E136</f>
        <v>10078.86</v>
      </c>
      <c r="L136" s="47" t="n">
        <f aca="false">F136*1163</f>
        <v>8908.58</v>
      </c>
      <c r="M136" s="47" t="n">
        <f aca="false">G136*9.5</f>
        <v>0</v>
      </c>
      <c r="N136" s="20"/>
      <c r="O136" s="21"/>
    </row>
    <row r="137" customFormat="false" ht="23.85" hidden="false" customHeight="false" outlineLevel="0" collapsed="false">
      <c r="A137" s="42" t="n">
        <v>17</v>
      </c>
      <c r="B137" s="15" t="s">
        <v>132</v>
      </c>
      <c r="C137" s="43" t="n">
        <v>30</v>
      </c>
      <c r="D137" s="44" t="n">
        <v>350</v>
      </c>
      <c r="E137" s="45" t="n">
        <f aca="false">SUM([1]Cічень!E136+[1]Лютий!E136+[1]Березень!E136+[1]Квітень!E136+[1]Травень!E136+[1]Червень!E136+[1]Липень!E136+[1]Серпень!E136)</f>
        <v>2357.34</v>
      </c>
      <c r="F137" s="45" t="n">
        <f aca="false">SUM([1]Cічень!F136+[1]Лютий!F136+[1]Березень!F136+[1]Квітень!F136+[1]Травень!F136+[1]Червень!F136+[1]Липень!F136+[1]Серпень!F136)</f>
        <v>0</v>
      </c>
      <c r="G137" s="45" t="n">
        <f aca="false">SUM([1]Cічень!G136+[1]Лютий!G136+[1]Березень!G136+[1]Квітень!G136+[1]Травень!G136+[1]Червень!G136+[1]Липень!G136+[1]Серпень!G136)</f>
        <v>140.28</v>
      </c>
      <c r="H137" s="45" t="n">
        <f aca="false">SUM([1]Cічень!H136+[1]Лютий!H136+[1]Березень!H136+[1]Квітень!H136+[1]Травень!H136+[1]Червень!H136+[1]Липень!H136+[1]Серпень!H136)</f>
        <v>0</v>
      </c>
      <c r="I137" s="45" t="n">
        <f aca="false">SUM([1]Cічень!I136+[1]Лютий!I136+[1]Березень!I136+[1]Квітень!I136+[1]Травень!I136+[1]Червень!I136+[1]Липень!I136+[1]Серпень!I136)</f>
        <v>0</v>
      </c>
      <c r="J137" s="48" t="n">
        <f aca="false">K137/D137</f>
        <v>10.5428571428571</v>
      </c>
      <c r="K137" s="47" t="n">
        <f aca="false">L137+M137+E137</f>
        <v>3690</v>
      </c>
      <c r="L137" s="47" t="n">
        <f aca="false">F137*1163</f>
        <v>0</v>
      </c>
      <c r="M137" s="47" t="n">
        <f aca="false">G137*9.5</f>
        <v>1332.66</v>
      </c>
      <c r="N137" s="20"/>
      <c r="O137" s="21"/>
    </row>
    <row r="138" customFormat="false" ht="21.6" hidden="false" customHeight="true" outlineLevel="0" collapsed="false">
      <c r="A138" s="42" t="n">
        <v>18</v>
      </c>
      <c r="B138" s="15" t="s">
        <v>133</v>
      </c>
      <c r="C138" s="43" t="n">
        <v>10</v>
      </c>
      <c r="D138" s="43" t="n">
        <v>712.92</v>
      </c>
      <c r="E138" s="45" t="n">
        <f aca="false">SUM([1]Cічень!E135+[1]Лютий!E135+[1]Березень!E135+[1]Квітень!E135+[1]Травень!E135+[1]Червень!E135+[1]Липень!E135+[1]Серпень!E135)</f>
        <v>7140.26</v>
      </c>
      <c r="F138" s="45" t="n">
        <f aca="false">SUM([1]Cічень!F135+[1]Лютий!F135+[1]Березень!F135+[1]Квітень!F135+[1]Травень!F135+[1]Червень!F135+[1]Липень!F135+[1]Серпень!F135)</f>
        <v>0</v>
      </c>
      <c r="G138" s="45" t="n">
        <f aca="false">SUM([1]Cічень!G135+[1]Лютий!G135+[1]Березень!G135+[1]Квітень!G135+[1]Травень!G135+[1]Червень!G135+[1]Липень!G135+[1]Серпень!G135)</f>
        <v>0</v>
      </c>
      <c r="H138" s="45" t="n">
        <f aca="false">SUM([1]Cічень!H135+[1]Лютий!H135+[1]Березень!H135+[1]Квітень!H135+[1]Травень!H135+[1]Червень!H135+[1]Липень!H135+[1]Серпень!H135)</f>
        <v>210.26</v>
      </c>
      <c r="I138" s="45" t="n">
        <f aca="false">SUM([1]Cічень!I135+[1]Лютий!I135+[1]Березень!I135+[1]Квітень!I135+[1]Травень!I135+[1]Червень!I135+[1]Липень!I135+[1]Серпень!I135)</f>
        <v>0</v>
      </c>
      <c r="J138" s="48" t="n">
        <f aca="false">K138/D138</f>
        <v>10.015513662122</v>
      </c>
      <c r="K138" s="47" t="n">
        <f aca="false">L138+M138+E138</f>
        <v>7140.26</v>
      </c>
      <c r="L138" s="47" t="n">
        <f aca="false">F138*1163</f>
        <v>0</v>
      </c>
      <c r="M138" s="47" t="n">
        <f aca="false">G138*9.5</f>
        <v>0</v>
      </c>
      <c r="N138" s="20"/>
      <c r="O138" s="21"/>
    </row>
    <row r="139" customFormat="false" ht="13.8" hidden="false" customHeight="false" outlineLevel="0" collapsed="false">
      <c r="A139" s="52"/>
      <c r="B139" s="53" t="s">
        <v>66</v>
      </c>
      <c r="C139" s="54" t="n">
        <f aca="false">SUM(C121:C138)</f>
        <v>2451</v>
      </c>
      <c r="D139" s="54" t="n">
        <f aca="false">SUM(D121:D138)</f>
        <v>13779.66</v>
      </c>
      <c r="E139" s="54" t="n">
        <f aca="false">SUM(E121:E138)</f>
        <v>368265.18</v>
      </c>
      <c r="F139" s="54" t="n">
        <f aca="false">SUM(F121:F138)</f>
        <v>211.1</v>
      </c>
      <c r="G139" s="54" t="n">
        <f aca="false">SUM(G121:G138)</f>
        <v>35276.83</v>
      </c>
      <c r="H139" s="54" t="n">
        <f aca="false">SUM(H121:H138)</f>
        <v>3716.77</v>
      </c>
      <c r="I139" s="55"/>
      <c r="J139" s="56"/>
      <c r="K139" s="57"/>
      <c r="L139" s="57"/>
      <c r="M139" s="58"/>
      <c r="N139" s="20"/>
      <c r="O139" s="21"/>
    </row>
    <row r="140" customFormat="false" ht="13.8" hidden="false" customHeight="false" outlineLevel="0" collapsed="false">
      <c r="A140" s="52"/>
      <c r="B140" s="53" t="s">
        <v>67</v>
      </c>
      <c r="C140" s="54"/>
      <c r="D140" s="54"/>
      <c r="E140" s="54"/>
      <c r="F140" s="54"/>
      <c r="G140" s="54"/>
      <c r="H140" s="54"/>
      <c r="I140" s="59"/>
      <c r="J140" s="60" t="n">
        <f aca="false">SUM(J121:J138)/18</f>
        <v>85.3444248837504</v>
      </c>
      <c r="K140" s="58"/>
      <c r="L140" s="58"/>
      <c r="M140" s="58"/>
      <c r="N140" s="20"/>
      <c r="O140" s="21"/>
    </row>
    <row r="141" customFormat="false" ht="16.5" hidden="false" customHeight="true" outlineLevel="0" collapsed="false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6"/>
      <c r="L141" s="6"/>
      <c r="M141" s="6"/>
      <c r="N141" s="20"/>
      <c r="O141" s="21"/>
    </row>
    <row r="142" customFormat="false" ht="17.85" hidden="false" customHeight="true" outlineLevel="0" collapsed="false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6"/>
      <c r="L142" s="6"/>
      <c r="M142" s="6"/>
      <c r="N142" s="20"/>
      <c r="O142" s="21"/>
    </row>
    <row r="143" customFormat="false" ht="28.5" hidden="false" customHeight="true" outlineLevel="0" collapsed="false">
      <c r="A143" s="8" t="s">
        <v>1</v>
      </c>
      <c r="B143" s="9" t="s">
        <v>2</v>
      </c>
      <c r="C143" s="9" t="s">
        <v>3</v>
      </c>
      <c r="D143" s="9" t="s">
        <v>4</v>
      </c>
      <c r="E143" s="9" t="s">
        <v>5</v>
      </c>
      <c r="F143" s="9"/>
      <c r="G143" s="9"/>
      <c r="H143" s="9"/>
      <c r="I143" s="9"/>
      <c r="J143" s="9" t="s">
        <v>6</v>
      </c>
      <c r="K143" s="9" t="s">
        <v>7</v>
      </c>
      <c r="L143" s="9"/>
      <c r="M143" s="9"/>
      <c r="N143" s="20"/>
      <c r="O143" s="21"/>
    </row>
    <row r="144" customFormat="false" ht="35.05" hidden="false" customHeight="false" outlineLevel="0" collapsed="false">
      <c r="A144" s="8"/>
      <c r="B144" s="9"/>
      <c r="C144" s="9"/>
      <c r="D144" s="9"/>
      <c r="E144" s="9" t="s">
        <v>8</v>
      </c>
      <c r="F144" s="9" t="s">
        <v>9</v>
      </c>
      <c r="G144" s="9" t="s">
        <v>10</v>
      </c>
      <c r="H144" s="9" t="s">
        <v>11</v>
      </c>
      <c r="I144" s="9" t="s">
        <v>12</v>
      </c>
      <c r="J144" s="9"/>
      <c r="K144" s="9" t="s">
        <v>13</v>
      </c>
      <c r="L144" s="9" t="s">
        <v>14</v>
      </c>
      <c r="M144" s="9" t="s">
        <v>15</v>
      </c>
      <c r="N144" s="20"/>
      <c r="O144" s="21"/>
    </row>
    <row r="145" customFormat="false" ht="13.8" hidden="false" customHeight="false" outlineLevel="0" collapsed="false">
      <c r="A145" s="41" t="s">
        <v>134</v>
      </c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20"/>
      <c r="O145" s="21"/>
    </row>
    <row r="146" customFormat="false" ht="33.75" hidden="false" customHeight="true" outlineLevel="0" collapsed="false">
      <c r="A146" s="61" t="n">
        <v>1</v>
      </c>
      <c r="B146" s="62" t="s">
        <v>135</v>
      </c>
      <c r="C146" s="43" t="n">
        <v>761</v>
      </c>
      <c r="D146" s="43" t="n">
        <v>2161.7</v>
      </c>
      <c r="E146" s="45" t="n">
        <f aca="false">SUM([1]Cічень!E151+[1]Лютий!E151+[1]Березень!E151+[1]Квітень!E151+[1]Травень!E151+[1]Червень!E151+[1]Липень!E151+[1]Серпень!E151)</f>
        <v>24801.53</v>
      </c>
      <c r="F146" s="45" t="n">
        <f aca="false">SUM([1]Cічень!F151+[1]Лютий!F151+[1]Березень!F151+[1]Квітень!F151+[1]Травень!F151+[1]Червень!F151+[1]Липень!F151+[1]Серпень!F151)</f>
        <v>395.38</v>
      </c>
      <c r="G146" s="45" t="n">
        <f aca="false">SUM([1]Cічень!G151+[1]Лютий!G151+[1]Березень!G151+[1]Квітень!G151+[1]Травень!G151+[1]Червень!G151+[1]Липень!G151+[1]Серпень!G151)</f>
        <v>0</v>
      </c>
      <c r="H146" s="45" t="n">
        <f aca="false">SUM([1]Cічень!H151+[1]Лютий!H151+[1]Березень!H151+[1]Квітень!H151+[1]Травень!H151+[1]Червень!H151+[1]Липень!H151+[1]Серпень!H151)</f>
        <v>605.67</v>
      </c>
      <c r="I146" s="45" t="n">
        <f aca="false">SUM([1]Cічень!I151+[1]Лютий!I151+[1]Березень!I151+[1]Квітень!I151+[1]Травень!I151+[1]Червень!I151+[1]Липень!I151+[1]Серпень!I151)</f>
        <v>25.34</v>
      </c>
      <c r="J146" s="63" t="n">
        <f aca="false">K146/D146</f>
        <v>224.188587685618</v>
      </c>
      <c r="K146" s="64" t="n">
        <f aca="false">L146+M146+E146</f>
        <v>484628.47</v>
      </c>
      <c r="L146" s="64" t="n">
        <f aca="false">F146*1163</f>
        <v>459826.94</v>
      </c>
      <c r="M146" s="64" t="n">
        <f aca="false">G146*9.5</f>
        <v>0</v>
      </c>
      <c r="N146" s="20"/>
      <c r="O146" s="21"/>
    </row>
    <row r="147" customFormat="false" ht="26.85" hidden="false" customHeight="true" outlineLevel="0" collapsed="false">
      <c r="A147" s="61" t="n">
        <v>2</v>
      </c>
      <c r="B147" s="33" t="s">
        <v>136</v>
      </c>
      <c r="C147" s="43" t="n">
        <v>756</v>
      </c>
      <c r="D147" s="43" t="n">
        <v>8204.3</v>
      </c>
      <c r="E147" s="45" t="n">
        <f aca="false">SUM([1]Cічень!E146+[1]Лютий!E146+[1]Березень!E146+[1]Квітень!E146+[1]Травень!E146+[1]Червень!E146+[1]Липень!E146+[1]Серпень!E146)</f>
        <v>60289.68</v>
      </c>
      <c r="F147" s="45" t="n">
        <f aca="false">SUM([1]Cічень!F146+[1]Лютий!F146+[1]Березень!F146+[1]Квітень!F146+[1]Травень!F146+[1]Червень!F146+[1]Липень!F146+[1]Серпень!F146)</f>
        <v>1352.94</v>
      </c>
      <c r="G147" s="45" t="n">
        <f aca="false">SUM([1]Cічень!G146+[1]Лютий!G146+[1]Березень!G146+[1]Квітень!G146+[1]Травень!G146+[1]Червень!G146+[1]Липень!G146+[1]Серпень!G146)</f>
        <v>0</v>
      </c>
      <c r="H147" s="45" t="n">
        <f aca="false">SUM([1]Cічень!H146+[1]Лютий!H146+[1]Березень!H146+[1]Квітень!H146+[1]Травень!H146+[1]Червень!H146+[1]Липень!H146+[1]Серпень!H146)</f>
        <v>1428.82</v>
      </c>
      <c r="I147" s="45" t="n">
        <f aca="false">SUM([1]Cічень!I146+[1]Лютий!I146+[1]Березень!I146+[1]Квітень!I146+[1]Травень!I146+[1]Червень!I146+[1]Липень!I146+[1]Серпень!I146)</f>
        <v>0</v>
      </c>
      <c r="J147" s="63" t="n">
        <f aca="false">K147/D147</f>
        <v>199.134466072669</v>
      </c>
      <c r="K147" s="64" t="n">
        <f aca="false">L147+M147+E147</f>
        <v>1633758.9</v>
      </c>
      <c r="L147" s="64" t="n">
        <f aca="false">F147*1163</f>
        <v>1573469.22</v>
      </c>
      <c r="M147" s="64" t="n">
        <f aca="false">G147*9.5</f>
        <v>0</v>
      </c>
      <c r="N147" s="20"/>
      <c r="O147" s="21"/>
    </row>
    <row r="148" customFormat="false" ht="27.95" hidden="false" customHeight="true" outlineLevel="0" collapsed="false">
      <c r="A148" s="61" t="n">
        <v>3</v>
      </c>
      <c r="B148" s="62" t="s">
        <v>137</v>
      </c>
      <c r="C148" s="43" t="n">
        <v>40</v>
      </c>
      <c r="D148" s="43" t="n">
        <v>193</v>
      </c>
      <c r="E148" s="45" t="n">
        <f aca="false">SUM([1]Cічень!E149+[1]Лютий!E149+[1]Березень!E149+[1]Квітень!E149+[1]Травень!E149+[1]Червень!E149+[1]Липень!E149+[1]Серпень!E149)</f>
        <v>3178.83</v>
      </c>
      <c r="F148" s="45" t="n">
        <f aca="false">SUM([1]Cічень!F149+[1]Лютий!F149+[1]Березень!F149+[1]Квітень!F149+[1]Травень!F149+[1]Червень!F149+[1]Липень!F149+[1]Серпень!F149)</f>
        <v>0</v>
      </c>
      <c r="G148" s="45" t="n">
        <f aca="false">SUM([1]Cічень!G149+[1]Лютий!G149+[1]Березень!G149+[1]Квітень!G149+[1]Травень!G149+[1]Червень!G149+[1]Липень!G149+[1]Серпень!G149)</f>
        <v>1997.47</v>
      </c>
      <c r="H148" s="45" t="n">
        <f aca="false">SUM([1]Cічень!H149+[1]Лютий!H149+[1]Березень!H149+[1]Квітень!H149+[1]Травень!H149+[1]Червень!H149+[1]Липень!H149+[1]Серпень!H149)</f>
        <v>19.48</v>
      </c>
      <c r="I148" s="45" t="n">
        <f aca="false">SUM([1]Cічень!I149+[1]Лютий!I149+[1]Березень!I149+[1]Квітень!I149+[1]Травень!I149+[1]Червень!I149+[1]Липень!I149+[1]Серпень!I149)</f>
        <v>0</v>
      </c>
      <c r="J148" s="63" t="n">
        <f aca="false">K148/D148</f>
        <v>114.791683937824</v>
      </c>
      <c r="K148" s="64" t="n">
        <f aca="false">L148+M148+E148</f>
        <v>22154.795</v>
      </c>
      <c r="L148" s="64" t="n">
        <f aca="false">F148*1163</f>
        <v>0</v>
      </c>
      <c r="M148" s="64" t="n">
        <f aca="false">G148*9.5</f>
        <v>18975.965</v>
      </c>
      <c r="N148" s="20"/>
      <c r="O148" s="21"/>
    </row>
    <row r="149" customFormat="false" ht="27.4" hidden="false" customHeight="true" outlineLevel="0" collapsed="false">
      <c r="A149" s="61" t="n">
        <v>4</v>
      </c>
      <c r="B149" s="33" t="s">
        <v>138</v>
      </c>
      <c r="C149" s="43" t="n">
        <v>50</v>
      </c>
      <c r="D149" s="43" t="n">
        <v>459.1</v>
      </c>
      <c r="E149" s="45" t="n">
        <f aca="false">SUM([1]Cічень!E148+[1]Лютий!E148+[1]Березень!E148+[1]Квітень!E148+[1]Травень!E148+[1]Червень!E148+[1]Липень!E148+[1]Серпень!E148)</f>
        <v>4723.54</v>
      </c>
      <c r="F149" s="45" t="n">
        <f aca="false">SUM([1]Cічень!F148+[1]Лютий!F148+[1]Березень!F148+[1]Квітень!F148+[1]Травень!F148+[1]Червень!F148+[1]Липень!F148+[1]Серпень!F148)</f>
        <v>0</v>
      </c>
      <c r="G149" s="45" t="n">
        <f aca="false">SUM([1]Cічень!G148+[1]Лютий!G148+[1]Березень!G148+[1]Квітень!G148+[1]Травень!G148+[1]Червень!G148+[1]Липень!G148+[1]Серпень!G148)</f>
        <v>4989.64</v>
      </c>
      <c r="H149" s="45" t="n">
        <f aca="false">SUM([1]Cічень!H148+[1]Лютий!H148+[1]Березень!H148+[1]Квітень!H148+[1]Травень!H148+[1]Червень!H148+[1]Липень!H148+[1]Серпень!H148)</f>
        <v>0</v>
      </c>
      <c r="I149" s="45" t="n">
        <f aca="false">SUM([1]Cічень!I148+[1]Лютий!I148+[1]Березень!I148+[1]Квітень!I148+[1]Травень!I148+[1]Червень!I148+[1]Липень!I148+[1]Серпень!I148)</f>
        <v>0</v>
      </c>
      <c r="J149" s="63" t="n">
        <f aca="false">K149/D149</f>
        <v>113.53761707689</v>
      </c>
      <c r="K149" s="64" t="n">
        <f aca="false">L149+M149+E149</f>
        <v>52125.12</v>
      </c>
      <c r="L149" s="64" t="n">
        <f aca="false">F149*1163</f>
        <v>0</v>
      </c>
      <c r="M149" s="64" t="n">
        <f aca="false">G149*9.5</f>
        <v>47401.58</v>
      </c>
      <c r="N149" s="20"/>
      <c r="O149" s="21"/>
    </row>
    <row r="150" customFormat="false" ht="28.35" hidden="false" customHeight="true" outlineLevel="0" collapsed="false">
      <c r="A150" s="61" t="n">
        <v>5</v>
      </c>
      <c r="B150" s="62" t="s">
        <v>139</v>
      </c>
      <c r="C150" s="43" t="n">
        <v>810</v>
      </c>
      <c r="D150" s="43" t="n">
        <v>11225.1</v>
      </c>
      <c r="E150" s="45" t="n">
        <f aca="false">SUM([1]Cічень!E147+[1]Лютий!E147+[1]Березень!E147+[1]Квітень!E147+[1]Травень!E147+[1]Червень!E147+[1]Липень!E147+[1]Серпень!E147)</f>
        <v>169138.56</v>
      </c>
      <c r="F150" s="45" t="n">
        <f aca="false">SUM([1]Cічень!F147+[1]Лютий!F147+[1]Березень!F147+[1]Квітень!F147+[1]Травень!F147+[1]Червень!F147+[1]Липень!F147+[1]Серпень!F147)</f>
        <v>644.12</v>
      </c>
      <c r="G150" s="45" t="n">
        <f aca="false">SUM([1]Cічень!G147+[1]Лютий!G147+[1]Березень!G147+[1]Квітень!G147+[1]Травень!G147+[1]Червень!G147+[1]Липень!G147+[1]Серпень!G147)</f>
        <v>36970.87</v>
      </c>
      <c r="H150" s="45" t="n">
        <f aca="false">SUM([1]Cічень!H147+[1]Лютий!H147+[1]Березень!H147+[1]Квітень!H147+[1]Травень!H147+[1]Червень!H147+[1]Липень!H147+[1]Серпень!H147)</f>
        <v>6247.29</v>
      </c>
      <c r="I150" s="45" t="n">
        <f aca="false">SUM([1]Cічень!I147+[1]Лютий!I147+[1]Березень!I147+[1]Квітень!I147+[1]Травень!I147+[1]Червень!I147+[1]Липень!I147+[1]Серпень!I147)</f>
        <v>0</v>
      </c>
      <c r="J150" s="63" t="n">
        <f aca="false">K150/D150</f>
        <v>113.092389822808</v>
      </c>
      <c r="K150" s="64" t="n">
        <f aca="false">L150+M150+E150</f>
        <v>1269473.385</v>
      </c>
      <c r="L150" s="64" t="n">
        <f aca="false">F150*1163</f>
        <v>749111.56</v>
      </c>
      <c r="M150" s="64" t="n">
        <f aca="false">G150*9.5</f>
        <v>351223.265</v>
      </c>
      <c r="N150" s="20"/>
      <c r="O150" s="21"/>
    </row>
    <row r="151" customFormat="false" ht="26.45" hidden="false" customHeight="true" outlineLevel="0" collapsed="false">
      <c r="A151" s="61" t="n">
        <v>6</v>
      </c>
      <c r="B151" s="62" t="s">
        <v>140</v>
      </c>
      <c r="C151" s="43" t="n">
        <v>1125</v>
      </c>
      <c r="D151" s="43" t="n">
        <v>8890</v>
      </c>
      <c r="E151" s="45" t="n">
        <f aca="false">SUM([1]Cічень!E155+[1]Лютий!E155+[1]Березень!E155+[1]Квітень!E155+[1]Травень!E155+[1]Червень!E155+[1]Липень!E155+[1]Серпень!E155)</f>
        <v>37996.34</v>
      </c>
      <c r="F151" s="45" t="n">
        <f aca="false">SUM([1]Cічень!F155+[1]Лютий!F155+[1]Березень!F155+[1]Квітень!F155+[1]Травень!F155+[1]Червень!F155+[1]Липень!F155+[1]Серпень!F155)</f>
        <v>701.67</v>
      </c>
      <c r="G151" s="45" t="n">
        <f aca="false">SUM([1]Cічень!G155+[1]Лютий!G155+[1]Березень!G155+[1]Квітень!G155+[1]Травень!G155+[1]Червень!G155+[1]Липень!G155+[1]Серпень!G155)</f>
        <v>0</v>
      </c>
      <c r="H151" s="45" t="n">
        <f aca="false">SUM([1]Cічень!H155+[1]Лютий!H155+[1]Березень!H155+[1]Квітень!H155+[1]Травень!H155+[1]Червень!H155+[1]Липень!H155+[1]Серпень!H155)</f>
        <v>3245.62</v>
      </c>
      <c r="I151" s="45" t="n">
        <f aca="false">SUM([1]Cічень!I155+[1]Лютий!I155+[1]Березень!I155+[1]Квітень!I155+[1]Травень!I155+[1]Червень!I155+[1]Липень!I155+[1]Серпень!I155)</f>
        <v>43.7</v>
      </c>
      <c r="J151" s="63" t="n">
        <f aca="false">K151/D151</f>
        <v>96.0673284589426</v>
      </c>
      <c r="K151" s="64" t="n">
        <f aca="false">L151+M151+E151</f>
        <v>854038.55</v>
      </c>
      <c r="L151" s="64" t="n">
        <f aca="false">F151*1163</f>
        <v>816042.21</v>
      </c>
      <c r="M151" s="64" t="n">
        <f aca="false">G151*9.5</f>
        <v>0</v>
      </c>
      <c r="N151" s="20"/>
      <c r="O151" s="21"/>
    </row>
    <row r="152" customFormat="false" ht="24.4" hidden="false" customHeight="true" outlineLevel="0" collapsed="false">
      <c r="A152" s="61" t="n">
        <v>7</v>
      </c>
      <c r="B152" s="62" t="s">
        <v>141</v>
      </c>
      <c r="C152" s="65" t="n">
        <v>135</v>
      </c>
      <c r="D152" s="43" t="n">
        <v>823</v>
      </c>
      <c r="E152" s="45" t="n">
        <f aca="false">SUM([1]Cічень!E150+[1]Лютий!E150+[1]Березень!E150+[1]Квітень!E150+[1]Травень!E150+[1]Червень!E150+[1]Липень!E150+[1]Серпень!E150)</f>
        <v>17563.3</v>
      </c>
      <c r="F152" s="45" t="n">
        <f aca="false">SUM([1]Cічень!F150+[1]Лютий!F150+[1]Березень!F150+[1]Квітень!F150+[1]Травень!F150+[1]Червень!F150+[1]Липень!F150+[1]Серпень!F150)</f>
        <v>49.24</v>
      </c>
      <c r="G152" s="45" t="n">
        <f aca="false">SUM([1]Cічень!G150+[1]Лютий!G150+[1]Березень!G150+[1]Квітень!G150+[1]Травень!G150+[1]Червень!G150+[1]Липень!G150+[1]Серпень!G150)</f>
        <v>0</v>
      </c>
      <c r="H152" s="45" t="n">
        <f aca="false">SUM([1]Cічень!H150+[1]Лютий!H150+[1]Березень!H150+[1]Квітень!H150+[1]Травень!H150+[1]Червень!H150+[1]Липень!H150+[1]Серпень!H150)</f>
        <v>180.56</v>
      </c>
      <c r="I152" s="45" t="n">
        <f aca="false">SUM([1]Cічень!I150+[1]Лютий!I150+[1]Березень!I150+[1]Квітень!I150+[1]Травень!I150+[1]Червень!I150+[1]Липень!I150+[1]Серпень!I150)</f>
        <v>50.48</v>
      </c>
      <c r="J152" s="63" t="n">
        <f aca="false">K152/D152</f>
        <v>90.9227460510328</v>
      </c>
      <c r="K152" s="64" t="n">
        <f aca="false">L152+M152+E152</f>
        <v>74829.42</v>
      </c>
      <c r="L152" s="64" t="n">
        <f aca="false">F152*1163</f>
        <v>57266.12</v>
      </c>
      <c r="M152" s="64" t="n">
        <f aca="false">G152*9.5</f>
        <v>0</v>
      </c>
      <c r="N152" s="20"/>
      <c r="O152" s="21"/>
    </row>
    <row r="153" customFormat="false" ht="36.75" hidden="false" customHeight="true" outlineLevel="0" collapsed="false">
      <c r="A153" s="61" t="n">
        <v>8</v>
      </c>
      <c r="B153" s="62" t="s">
        <v>142</v>
      </c>
      <c r="C153" s="43" t="n">
        <v>1995</v>
      </c>
      <c r="D153" s="43" t="n">
        <v>20329.4</v>
      </c>
      <c r="E153" s="45" t="n">
        <f aca="false">SUM([1]Cічень!E153+[1]Лютий!E153+[1]Березень!E153+[1]Квітень!E153+[1]Травень!E153+[1]Червень!E153+[1]Липень!E153+[1]Серпень!E153)</f>
        <v>224649.93</v>
      </c>
      <c r="F153" s="45" t="n">
        <f aca="false">SUM([1]Cічень!F153+[1]Лютий!F153+[1]Березень!F153+[1]Квітень!F153+[1]Травень!F153+[1]Червень!F153+[1]Липень!F153+[1]Серпень!F153)</f>
        <v>1380.4</v>
      </c>
      <c r="G153" s="45" t="n">
        <f aca="false">SUM([1]Cічень!G153+[1]Лютий!G153+[1]Березень!G153+[1]Квітень!G153+[1]Травень!G153+[1]Червень!G153+[1]Липень!G153+[1]Серпень!G153)</f>
        <v>0</v>
      </c>
      <c r="H153" s="45" t="n">
        <f aca="false">SUM([1]Cічень!H153+[1]Лютий!H153+[1]Березень!H153+[1]Квітень!H153+[1]Травень!H153+[1]Червень!H153+[1]Липень!H153+[1]Серпень!H153)</f>
        <v>29359.64</v>
      </c>
      <c r="I153" s="45" t="n">
        <f aca="false">SUM([1]Cічень!I153+[1]Лютий!I153+[1]Березень!I153+[1]Квітень!I153+[1]Травень!I153+[1]Червень!I153+[1]Липень!I153+[1]Серпень!I153)</f>
        <v>0</v>
      </c>
      <c r="J153" s="63" t="n">
        <f aca="false">K153/D153</f>
        <v>90.0201250405816</v>
      </c>
      <c r="K153" s="64" t="n">
        <f aca="false">L153+M153+E153</f>
        <v>1830055.13</v>
      </c>
      <c r="L153" s="64" t="n">
        <f aca="false">F153*1163</f>
        <v>1605405.2</v>
      </c>
      <c r="M153" s="64" t="n">
        <f aca="false">G153*9.5</f>
        <v>0</v>
      </c>
      <c r="N153" s="20"/>
      <c r="O153" s="21"/>
    </row>
    <row r="154" customFormat="false" ht="34.9" hidden="false" customHeight="true" outlineLevel="0" collapsed="false">
      <c r="A154" s="61" t="n">
        <v>9</v>
      </c>
      <c r="B154" s="33" t="s">
        <v>143</v>
      </c>
      <c r="C154" s="43" t="n">
        <v>1031</v>
      </c>
      <c r="D154" s="43" t="n">
        <v>4949.65</v>
      </c>
      <c r="E154" s="45" t="n">
        <f aca="false">SUM([1]Cічень!E154+[1]Лютий!E154+[1]Березень!E154+[1]Квітень!E154+[1]Травень!E154+[1]Червень!E154+[1]Липень!E154+[1]Серпень!E154)</f>
        <v>74025.61</v>
      </c>
      <c r="F154" s="45" t="n">
        <f aca="false">SUM([1]Cічень!F154+[1]Лютий!F154+[1]Березень!F154+[1]Квітень!F154+[1]Травень!F154+[1]Червень!F154+[1]Липень!F154+[1]Серпень!F154)</f>
        <v>290.62</v>
      </c>
      <c r="G154" s="45" t="n">
        <f aca="false">SUM([1]Cічень!G154+[1]Лютий!G154+[1]Березень!G154+[1]Квітень!G154+[1]Травень!G154+[1]Червень!G154+[1]Липень!G154+[1]Серпень!G154)</f>
        <v>0</v>
      </c>
      <c r="H154" s="45" t="n">
        <f aca="false">SUM([1]Cічень!H154+[1]Лютий!H154+[1]Березень!H154+[1]Квітень!H154+[1]Травень!H154+[1]Червень!H154+[1]Липень!H154+[1]Серпень!H154)</f>
        <v>1600.38</v>
      </c>
      <c r="I154" s="45" t="n">
        <f aca="false">SUM([1]Cічень!I154+[1]Лютий!I154+[1]Березень!I154+[1]Квітень!I154+[1]Травень!I154+[1]Червень!I154+[1]Липень!I154+[1]Серпень!I154)</f>
        <v>0</v>
      </c>
      <c r="J154" s="63" t="n">
        <f aca="false">K154/D154</f>
        <v>83.2415766771388</v>
      </c>
      <c r="K154" s="64" t="n">
        <f aca="false">L154+M154+E154</f>
        <v>412016.67</v>
      </c>
      <c r="L154" s="64" t="n">
        <f aca="false">F154*1163</f>
        <v>337991.06</v>
      </c>
      <c r="M154" s="64" t="n">
        <f aca="false">G154*9.5</f>
        <v>0</v>
      </c>
      <c r="N154" s="20"/>
      <c r="O154" s="21"/>
    </row>
    <row r="155" customFormat="false" ht="24.95" hidden="false" customHeight="true" outlineLevel="0" collapsed="false">
      <c r="A155" s="61" t="n">
        <v>10</v>
      </c>
      <c r="B155" s="62" t="s">
        <v>144</v>
      </c>
      <c r="C155" s="43" t="n">
        <v>125</v>
      </c>
      <c r="D155" s="43" t="n">
        <v>616.3</v>
      </c>
      <c r="E155" s="45" t="n">
        <f aca="false">SUM([1]Cічень!E152+[1]Лютий!E152+[1]Березень!E152+[1]Квітень!E152+[1]Травень!E152+[1]Червень!E152+[1]Липень!E152+[1]Серпень!E152)</f>
        <v>13845.26</v>
      </c>
      <c r="F155" s="45" t="n">
        <f aca="false">SUM([1]Cічень!F152+[1]Лютий!F152+[1]Березень!F152+[1]Квітень!F152+[1]Травень!F152+[1]Червень!F152+[1]Липень!F152+[1]Серпень!F152)</f>
        <v>31.23</v>
      </c>
      <c r="G155" s="45" t="n">
        <f aca="false">SUM([1]Cічень!G152+[1]Лютий!G152+[1]Березень!G152+[1]Квітень!G152+[1]Травень!G152+[1]Червень!G152+[1]Липень!G152+[1]Серпень!G152)</f>
        <v>0</v>
      </c>
      <c r="H155" s="45" t="n">
        <f aca="false">SUM([1]Cічень!H152+[1]Лютий!H152+[1]Березень!H152+[1]Квітень!H152+[1]Травень!H152+[1]Червень!H152+[1]Липень!H152+[1]Серпень!H152)</f>
        <v>134.79</v>
      </c>
      <c r="I155" s="45" t="n">
        <f aca="false">SUM([1]Cічень!I152+[1]Лютий!I152+[1]Березень!I152+[1]Квітень!I152+[1]Травень!I152+[1]Червень!I152+[1]Липень!I152+[1]Серпень!I152)</f>
        <v>0</v>
      </c>
      <c r="J155" s="63" t="n">
        <f aca="false">K155/D155</f>
        <v>81.3982638325491</v>
      </c>
      <c r="K155" s="64" t="n">
        <f aca="false">L155+M155+E155</f>
        <v>50165.75</v>
      </c>
      <c r="L155" s="64" t="n">
        <f aca="false">F155*1163</f>
        <v>36320.49</v>
      </c>
      <c r="M155" s="64" t="n">
        <f aca="false">G155*9.5</f>
        <v>0</v>
      </c>
      <c r="N155" s="20"/>
      <c r="O155" s="21"/>
    </row>
    <row r="156" customFormat="false" ht="24.2" hidden="false" customHeight="true" outlineLevel="0" collapsed="false">
      <c r="A156" s="61" t="n">
        <v>11</v>
      </c>
      <c r="B156" s="62" t="s">
        <v>145</v>
      </c>
      <c r="C156" s="43" t="n">
        <v>910</v>
      </c>
      <c r="D156" s="43" t="n">
        <v>2539.5</v>
      </c>
      <c r="E156" s="45" t="n">
        <f aca="false">SUM([1]Cічень!E156+[1]Лютий!E156+[1]Березень!E156+[1]Квітень!E156+[1]Травень!E156+[1]Червень!E156+[1]Липень!E156+[1]Серпень!E156)</f>
        <v>75928.07</v>
      </c>
      <c r="F156" s="45" t="n">
        <f aca="false">SUM([1]Cічень!F156+[1]Лютий!F156+[1]Березень!F156+[1]Квітень!F156+[1]Травень!F156+[1]Червень!F156+[1]Липень!F156+[1]Серпень!F156)</f>
        <v>40.39</v>
      </c>
      <c r="G156" s="45" t="n">
        <f aca="false">SUM([1]Cічень!G156+[1]Лютий!G156+[1]Березень!G156+[1]Квітень!G156+[1]Травень!G156+[1]Червень!G156+[1]Липень!G156+[1]Серпень!G156)</f>
        <v>51.91</v>
      </c>
      <c r="H156" s="45" t="n">
        <f aca="false">SUM([1]Cічень!H156+[1]Лютий!H156+[1]Березень!H156+[1]Квітень!H156+[1]Травень!H156+[1]Червень!H156+[1]Липень!H156+[1]Серпень!H156)</f>
        <v>1356.92</v>
      </c>
      <c r="I156" s="45" t="n">
        <f aca="false">SUM([1]Cічень!I156+[1]Лютий!I156+[1]Березень!I156+[1]Квітень!I156+[1]Травень!I156+[1]Червень!I156+[1]Липень!I156+[1]Серпень!I156)</f>
        <v>346.53</v>
      </c>
      <c r="J156" s="63" t="n">
        <f aca="false">K156/D156</f>
        <v>48.5901890135853</v>
      </c>
      <c r="K156" s="64" t="n">
        <f aca="false">L156+M156+E156</f>
        <v>123394.785</v>
      </c>
      <c r="L156" s="64" t="n">
        <f aca="false">F156*1163</f>
        <v>46973.57</v>
      </c>
      <c r="M156" s="64" t="n">
        <f aca="false">G156*9.5</f>
        <v>493.145</v>
      </c>
      <c r="N156" s="20"/>
      <c r="O156" s="21"/>
    </row>
    <row r="157" customFormat="false" ht="23.85" hidden="false" customHeight="false" outlineLevel="0" collapsed="false">
      <c r="A157" s="61" t="n">
        <v>12</v>
      </c>
      <c r="B157" s="62" t="s">
        <v>146</v>
      </c>
      <c r="C157" s="43" t="n">
        <v>130</v>
      </c>
      <c r="D157" s="43" t="n">
        <v>2840.4</v>
      </c>
      <c r="E157" s="45" t="n">
        <f aca="false">SUM([1]Cічень!E157+[1]Лютий!E157+[1]Березень!E157+[1]Квітень!E157+[1]Травень!E157+[1]Червень!E157+[1]Липень!E157+[1]Серпень!E157)</f>
        <v>107053.66</v>
      </c>
      <c r="F157" s="45" t="n">
        <f aca="false">SUM([1]Cічень!F157+[1]Лютий!F157+[1]Березень!F157+[1]Квітень!F157+[1]Травень!F157+[1]Червень!F157+[1]Липень!F157+[1]Серпень!F157)</f>
        <v>0</v>
      </c>
      <c r="G157" s="45" t="n">
        <f aca="false">SUM([1]Cічень!G157+[1]Лютий!G157+[1]Березень!G157+[1]Квітень!G157+[1]Травень!G157+[1]Червень!G157+[1]Липень!G157+[1]Серпень!G157)</f>
        <v>0</v>
      </c>
      <c r="H157" s="45" t="n">
        <f aca="false">SUM([1]Cічень!H157+[1]Лютий!H157+[1]Березень!H157+[1]Квітень!H157+[1]Травень!H157+[1]Червень!H157+[1]Липень!H157+[1]Серпень!H157)</f>
        <v>1452.11</v>
      </c>
      <c r="I157" s="45" t="n">
        <f aca="false">SUM([1]Cічень!I157+[1]Лютий!I157+[1]Березень!I157+[1]Квітень!I157+[1]Травень!I157+[1]Червень!I157+[1]Липень!I157+[1]Серпень!I157)</f>
        <v>0</v>
      </c>
      <c r="J157" s="63" t="n">
        <f aca="false">K157/D157</f>
        <v>37.6896423039009</v>
      </c>
      <c r="K157" s="64" t="n">
        <f aca="false">L157+M157+E157</f>
        <v>107053.66</v>
      </c>
      <c r="L157" s="64" t="n">
        <f aca="false">F157*1163</f>
        <v>0</v>
      </c>
      <c r="M157" s="64" t="n">
        <f aca="false">G157*9.5</f>
        <v>0</v>
      </c>
      <c r="N157" s="20"/>
      <c r="O157" s="21"/>
    </row>
    <row r="158" customFormat="false" ht="23.85" hidden="false" customHeight="false" outlineLevel="0" collapsed="false">
      <c r="A158" s="61" t="n">
        <v>13</v>
      </c>
      <c r="B158" s="62" t="s">
        <v>147</v>
      </c>
      <c r="C158" s="43" t="n">
        <v>50</v>
      </c>
      <c r="D158" s="43" t="n">
        <v>204.2</v>
      </c>
      <c r="E158" s="45" t="n">
        <f aca="false">SUM([1]Cічень!E158+[1]Лютий!E158+[1]Березень!E158+[1]Квітень!E158+[1]Травень!E158+[1]Червень!E158+[1]Липень!E158+[1]Серпень!E158)</f>
        <v>4752.32</v>
      </c>
      <c r="F158" s="45" t="n">
        <f aca="false">SUM([1]Cічень!F158+[1]Лютий!F158+[1]Березень!F158+[1]Квітень!F158+[1]Травень!F158+[1]Червень!F158+[1]Липень!F158+[1]Серпень!F158)</f>
        <v>0</v>
      </c>
      <c r="G158" s="45" t="n">
        <f aca="false">SUM([1]Cічень!G158+[1]Лютий!G158+[1]Березень!G158+[1]Квітень!G158+[1]Травень!G158+[1]Червень!G158+[1]Липень!G158+[1]Серпень!G158)</f>
        <v>0</v>
      </c>
      <c r="H158" s="45" t="n">
        <f aca="false">SUM([1]Cічень!H158+[1]Лютий!H158+[1]Березень!H158+[1]Квітень!H158+[1]Травень!H158+[1]Червень!H158+[1]Липень!H158+[1]Серпень!H158)</f>
        <v>60.03</v>
      </c>
      <c r="I158" s="45" t="n">
        <f aca="false">SUM([1]Cічень!I158+[1]Лютий!I158+[1]Березень!I158+[1]Квітень!I158+[1]Травень!I158+[1]Червень!I158+[1]Липень!I158+[1]Серпень!I158)</f>
        <v>0</v>
      </c>
      <c r="J158" s="63" t="n">
        <f aca="false">K158/D158</f>
        <v>23.2728697355534</v>
      </c>
      <c r="K158" s="64" t="n">
        <f aca="false">L158+M158+E158</f>
        <v>4752.32</v>
      </c>
      <c r="L158" s="64" t="n">
        <f aca="false">F158*1163</f>
        <v>0</v>
      </c>
      <c r="M158" s="64" t="n">
        <f aca="false">G158*9.5</f>
        <v>0</v>
      </c>
      <c r="N158" s="20"/>
      <c r="O158" s="21"/>
    </row>
    <row r="159" customFormat="false" ht="33" hidden="false" customHeight="true" outlineLevel="0" collapsed="false">
      <c r="A159" s="61" t="n">
        <v>14</v>
      </c>
      <c r="B159" s="33" t="s">
        <v>148</v>
      </c>
      <c r="C159" s="43" t="n">
        <v>35</v>
      </c>
      <c r="D159" s="43" t="n">
        <v>217</v>
      </c>
      <c r="E159" s="45" t="n">
        <f aca="false">SUM([1]Cічень!E159+[1]Лютий!E159+[1]Березень!E159+[1]Квітень!E159+[1]Травень!E159+[1]Червень!E159+[1]Липень!E159+[1]Серпень!E159)</f>
        <v>272.97</v>
      </c>
      <c r="F159" s="45" t="n">
        <f aca="false">SUM([1]Cічень!F159+[1]Лютий!F159+[1]Березень!F159+[1]Квітень!F159+[1]Травень!F159+[1]Червень!F159+[1]Липень!F159+[1]Серпень!F159)</f>
        <v>0</v>
      </c>
      <c r="G159" s="45" t="n">
        <f aca="false">SUM([1]Cічень!G159+[1]Лютий!G159+[1]Березень!G159+[1]Квітень!G159+[1]Травень!G159+[1]Червень!G159+[1]Липень!G159+[1]Серпень!G159)</f>
        <v>0</v>
      </c>
      <c r="H159" s="45" t="n">
        <f aca="false">SUM([1]Cічень!H159+[1]Лютий!H159+[1]Березень!H159+[1]Квітень!H159+[1]Травень!H159+[1]Червень!H159+[1]Липень!H159+[1]Серпень!H159)</f>
        <v>0</v>
      </c>
      <c r="I159" s="45" t="n">
        <f aca="false">SUM([1]Cічень!I159+[1]Лютий!I159+[1]Березень!I159+[1]Квітень!I159+[1]Травень!I159+[1]Червень!I159+[1]Липень!I159+[1]Серпень!I159)</f>
        <v>0</v>
      </c>
      <c r="J159" s="63" t="n">
        <f aca="false">K159/D159</f>
        <v>1.25792626728111</v>
      </c>
      <c r="K159" s="64" t="n">
        <f aca="false">L159+M159+E159</f>
        <v>272.97</v>
      </c>
      <c r="L159" s="64" t="n">
        <f aca="false">F159*1163</f>
        <v>0</v>
      </c>
      <c r="M159" s="64" t="n">
        <f aca="false">G159*9.5</f>
        <v>0</v>
      </c>
      <c r="N159" s="20"/>
      <c r="O159" s="21"/>
    </row>
    <row r="160" customFormat="false" ht="13.8" hidden="false" customHeight="false" outlineLevel="0" collapsed="false">
      <c r="A160" s="52"/>
      <c r="B160" s="53" t="s">
        <v>66</v>
      </c>
      <c r="C160" s="54" t="n">
        <f aca="false">SUM(C146:C159)</f>
        <v>7953</v>
      </c>
      <c r="D160" s="54" t="n">
        <f aca="false">SUM(D146:D159)</f>
        <v>63652.65</v>
      </c>
      <c r="E160" s="54" t="n">
        <f aca="false">SUM(E146:E159)</f>
        <v>818219.6</v>
      </c>
      <c r="F160" s="54" t="n">
        <f aca="false">SUM(F146:F159)</f>
        <v>4885.99</v>
      </c>
      <c r="G160" s="54" t="n">
        <f aca="false">SUM(G146:G159)</f>
        <v>44009.89</v>
      </c>
      <c r="H160" s="54" t="n">
        <f aca="false">SUM(H146:H159)</f>
        <v>45691.31</v>
      </c>
      <c r="I160" s="54" t="n">
        <f aca="false">SUM(I146:I159)</f>
        <v>466.05</v>
      </c>
      <c r="J160" s="59"/>
      <c r="K160" s="58"/>
      <c r="L160" s="58"/>
      <c r="M160" s="58"/>
      <c r="N160" s="20"/>
      <c r="O160" s="66"/>
    </row>
    <row r="161" customFormat="false" ht="13.8" hidden="false" customHeight="false" outlineLevel="0" collapsed="false">
      <c r="A161" s="52"/>
      <c r="B161" s="53" t="s">
        <v>67</v>
      </c>
      <c r="C161" s="54"/>
      <c r="D161" s="54"/>
      <c r="E161" s="54"/>
      <c r="F161" s="54"/>
      <c r="G161" s="54"/>
      <c r="H161" s="54"/>
      <c r="I161" s="67"/>
      <c r="J161" s="67" t="n">
        <f aca="false">SUM(J146:J159)/14</f>
        <v>94.0861008554553</v>
      </c>
      <c r="K161" s="58"/>
      <c r="L161" s="58"/>
      <c r="M161" s="58"/>
      <c r="N161" s="20"/>
      <c r="O161" s="66"/>
    </row>
    <row r="162" customFormat="false" ht="14.25" hidden="false" customHeight="true" outlineLevel="0" collapsed="false">
      <c r="A162" s="6"/>
      <c r="B162" s="6"/>
      <c r="C162" s="37"/>
      <c r="D162" s="37"/>
      <c r="E162" s="37"/>
      <c r="F162" s="37"/>
      <c r="G162" s="37"/>
      <c r="H162" s="37"/>
      <c r="I162" s="37"/>
      <c r="J162" s="37"/>
      <c r="K162" s="39"/>
      <c r="L162" s="39"/>
      <c r="M162" s="39"/>
      <c r="N162" s="20"/>
      <c r="O162" s="66"/>
    </row>
    <row r="163" customFormat="false" ht="13.8" hidden="false" customHeight="false" outlineLevel="0" collapsed="false">
      <c r="A163" s="6"/>
      <c r="B163" s="6"/>
      <c r="C163" s="37"/>
      <c r="D163" s="37"/>
      <c r="E163" s="37"/>
      <c r="F163" s="37"/>
      <c r="G163" s="37"/>
      <c r="H163" s="37"/>
      <c r="I163" s="37"/>
      <c r="J163" s="37"/>
      <c r="K163" s="39"/>
      <c r="L163" s="39"/>
      <c r="M163" s="39"/>
      <c r="O163" s="66"/>
    </row>
    <row r="164" customFormat="false" ht="13.8" hidden="false" customHeight="false" outlineLevel="0" collapsed="false">
      <c r="A164" s="6"/>
      <c r="B164" s="6"/>
      <c r="C164" s="37"/>
      <c r="D164" s="37"/>
      <c r="E164" s="37"/>
      <c r="F164" s="37"/>
      <c r="G164" s="37"/>
      <c r="H164" s="37"/>
      <c r="I164" s="37"/>
      <c r="J164" s="37"/>
      <c r="K164" s="39"/>
      <c r="L164" s="39"/>
      <c r="M164" s="39"/>
      <c r="O164" s="66"/>
    </row>
    <row r="165" customFormat="false" ht="7.5" hidden="false" customHeight="true" outlineLevel="0" collapsed="false">
      <c r="A165" s="6"/>
      <c r="B165" s="6"/>
      <c r="C165" s="6"/>
      <c r="D165" s="6"/>
      <c r="E165" s="7"/>
      <c r="F165" s="68"/>
      <c r="G165" s="7"/>
      <c r="H165" s="37"/>
      <c r="I165" s="37"/>
      <c r="J165" s="37"/>
      <c r="K165" s="6"/>
      <c r="L165" s="6"/>
      <c r="M165" s="6"/>
      <c r="N165" s="20"/>
      <c r="O165" s="66"/>
    </row>
    <row r="166" customFormat="false" ht="7.5" hidden="false" customHeight="true" outlineLevel="0" collapsed="false">
      <c r="A166" s="6"/>
      <c r="B166" s="6"/>
      <c r="C166" s="6"/>
      <c r="D166" s="6"/>
      <c r="E166" s="7"/>
      <c r="F166" s="7"/>
      <c r="G166" s="7"/>
      <c r="H166" s="37"/>
      <c r="I166" s="37"/>
      <c r="J166" s="37"/>
      <c r="K166" s="6"/>
      <c r="L166" s="6"/>
      <c r="M166" s="6"/>
      <c r="N166" s="20"/>
      <c r="O166" s="66"/>
    </row>
    <row r="167" customFormat="false" ht="7.5" hidden="false" customHeight="true" outlineLevel="0" collapsed="false">
      <c r="A167" s="6"/>
      <c r="B167" s="6"/>
      <c r="C167" s="6"/>
      <c r="D167" s="6"/>
      <c r="E167" s="7"/>
      <c r="F167" s="7"/>
      <c r="G167" s="7"/>
      <c r="H167" s="37"/>
      <c r="I167" s="37"/>
      <c r="J167" s="37"/>
      <c r="K167" s="6"/>
      <c r="L167" s="6"/>
      <c r="M167" s="6"/>
      <c r="N167" s="20"/>
      <c r="O167" s="66"/>
    </row>
    <row r="168" customFormat="false" ht="25.5" hidden="false" customHeight="true" outlineLevel="0" collapsed="false">
      <c r="A168" s="8" t="s">
        <v>1</v>
      </c>
      <c r="B168" s="9" t="s">
        <v>2</v>
      </c>
      <c r="C168" s="9" t="s">
        <v>3</v>
      </c>
      <c r="D168" s="9" t="s">
        <v>4</v>
      </c>
      <c r="E168" s="9" t="s">
        <v>5</v>
      </c>
      <c r="F168" s="9"/>
      <c r="G168" s="9"/>
      <c r="H168" s="9"/>
      <c r="I168" s="9"/>
      <c r="J168" s="9" t="s">
        <v>6</v>
      </c>
      <c r="K168" s="9" t="s">
        <v>7</v>
      </c>
      <c r="L168" s="9"/>
      <c r="M168" s="9"/>
      <c r="N168" s="20"/>
      <c r="O168" s="66"/>
    </row>
    <row r="169" customFormat="false" ht="35.05" hidden="false" customHeight="false" outlineLevel="0" collapsed="false">
      <c r="A169" s="8"/>
      <c r="B169" s="9"/>
      <c r="C169" s="9"/>
      <c r="D169" s="9"/>
      <c r="E169" s="9" t="s">
        <v>8</v>
      </c>
      <c r="F169" s="9" t="s">
        <v>9</v>
      </c>
      <c r="G169" s="9" t="s">
        <v>10</v>
      </c>
      <c r="H169" s="9" t="s">
        <v>11</v>
      </c>
      <c r="I169" s="9" t="s">
        <v>12</v>
      </c>
      <c r="J169" s="9"/>
      <c r="K169" s="9" t="s">
        <v>13</v>
      </c>
      <c r="L169" s="9" t="s">
        <v>14</v>
      </c>
      <c r="M169" s="9" t="s">
        <v>15</v>
      </c>
      <c r="N169" s="20"/>
      <c r="O169" s="66"/>
    </row>
    <row r="170" customFormat="false" ht="13.8" hidden="false" customHeight="false" outlineLevel="0" collapsed="false">
      <c r="A170" s="41" t="s">
        <v>149</v>
      </c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20"/>
      <c r="O170" s="66"/>
    </row>
    <row r="171" customFormat="false" ht="17.1" hidden="false" customHeight="true" outlineLevel="0" collapsed="false">
      <c r="A171" s="42" t="n">
        <v>1</v>
      </c>
      <c r="B171" s="15" t="s">
        <v>150</v>
      </c>
      <c r="C171" s="43" t="n">
        <v>1151</v>
      </c>
      <c r="D171" s="43" t="n">
        <v>3136.7</v>
      </c>
      <c r="E171" s="45" t="n">
        <f aca="false">SUM([1]Cічень!E184+[1]Лютий!E184+[1]Березень!E184+[1]Квітень!E184+[1]Травень!E184+[1]Червень!E184+[1]Липень!E184+[1]Серпень!E184)</f>
        <v>16877.03</v>
      </c>
      <c r="F171" s="45" t="n">
        <f aca="false">SUM([1]Cічень!F184+[1]Лютий!F184+[1]Березень!F184+[1]Квітень!F184+[1]Травень!F184+[1]Червень!F184+[1]Липень!F184+[1]Серпень!F184)</f>
        <v>592.74</v>
      </c>
      <c r="G171" s="45" t="n">
        <f aca="false">SUM([1]Cічень!G184+[1]Лютий!G184+[1]Березень!G184+[1]Квітень!G184+[1]Травень!G184+[1]Червень!G184+[1]Липень!G184+[1]Серпень!G184)</f>
        <v>0</v>
      </c>
      <c r="H171" s="45" t="n">
        <f aca="false">SUM([1]Cічень!H184+[1]Лютий!H184+[1]Березень!H184+[1]Квітень!H184+[1]Травень!H184+[1]Червень!H184+[1]Липень!H184+[1]Серпень!H184)</f>
        <v>332.82</v>
      </c>
      <c r="I171" s="45" t="n">
        <f aca="false">SUM([1]Cічень!I184+[1]Лютий!I184+[1]Березень!I184+[1]Квітень!I184+[1]Травень!I184+[1]Червень!I184+[1]Липень!I184+[1]Серпень!I184)</f>
        <v>0</v>
      </c>
      <c r="J171" s="69" t="n">
        <f aca="false">K171/D171</f>
        <v>225.151799662065</v>
      </c>
      <c r="K171" s="70" t="n">
        <f aca="false">L171+M171+E171</f>
        <v>706233.65</v>
      </c>
      <c r="L171" s="71" t="n">
        <f aca="false">F171*1163</f>
        <v>689356.62</v>
      </c>
      <c r="M171" s="71" t="n">
        <f aca="false">G171*9.5</f>
        <v>0</v>
      </c>
      <c r="N171" s="20"/>
      <c r="O171" s="66"/>
    </row>
    <row r="172" customFormat="false" ht="13.8" hidden="false" customHeight="false" outlineLevel="0" collapsed="false">
      <c r="A172" s="42" t="n">
        <v>2</v>
      </c>
      <c r="B172" s="15" t="s">
        <v>151</v>
      </c>
      <c r="C172" s="43" t="n">
        <v>6</v>
      </c>
      <c r="D172" s="43" t="n">
        <v>26</v>
      </c>
      <c r="E172" s="45" t="n">
        <f aca="false">SUM([1]Cічень!E187+[1]Лютий!E187+[1]Березень!E187+[1]Квітень!E187+[1]Травень!E187+[1]Червень!E187+[1]Липень!E187+[1]Серпень!E187)</f>
        <v>55.46</v>
      </c>
      <c r="F172" s="45" t="n">
        <f aca="false">SUM([1]Cічень!F187+[1]Лютий!F187+[1]Березень!F187+[1]Квітень!F187+[1]Травень!F187+[1]Червень!F187+[1]Липень!F187+[1]Серпень!F187)</f>
        <v>0</v>
      </c>
      <c r="G172" s="45" t="n">
        <f aca="false">SUM([1]Cічень!G187+[1]Лютий!G187+[1]Березень!G187+[1]Квітень!G187+[1]Травень!G187+[1]Червень!G187+[1]Липень!G187+[1]Серпень!G187)</f>
        <v>353.03</v>
      </c>
      <c r="H172" s="45" t="n">
        <f aca="false">SUM([1]Cічень!H187+[1]Лютий!H187+[1]Березень!H187+[1]Квітень!H187+[1]Травень!H187+[1]Червень!H187+[1]Липень!H187+[1]Серпень!H187)</f>
        <v>0</v>
      </c>
      <c r="I172" s="45" t="n">
        <f aca="false">SUM([1]Cічень!I187+[1]Лютий!I187+[1]Березень!I187+[1]Квітень!I187+[1]Травень!I187+[1]Червень!I187+[1]Липень!I187+[1]Серпень!I187)</f>
        <v>0</v>
      </c>
      <c r="J172" s="69" t="n">
        <f aca="false">K172/D172</f>
        <v>131.124807692308</v>
      </c>
      <c r="K172" s="70" t="n">
        <f aca="false">L172+M172+E172</f>
        <v>3409.245</v>
      </c>
      <c r="L172" s="70" t="n">
        <f aca="false">F172*1163</f>
        <v>0</v>
      </c>
      <c r="M172" s="71" t="n">
        <f aca="false">G172*9.5</f>
        <v>3353.785</v>
      </c>
      <c r="N172" s="20"/>
      <c r="O172" s="66"/>
    </row>
    <row r="173" customFormat="false" ht="15.4" hidden="false" customHeight="true" outlineLevel="0" collapsed="false">
      <c r="A173" s="42" t="n">
        <v>3</v>
      </c>
      <c r="B173" s="15" t="s">
        <v>152</v>
      </c>
      <c r="C173" s="43" t="n">
        <v>50</v>
      </c>
      <c r="D173" s="43" t="n">
        <v>122.1</v>
      </c>
      <c r="E173" s="45" t="n">
        <f aca="false">SUM([1]Cічень!E171+[1]Лютий!E171+[1]Березень!E171+[1]Квітень!E171+[1]Травень!E171+[1]Червень!E171+[1]Липень!E171+[1]Серпень!E171)</f>
        <v>12705.65</v>
      </c>
      <c r="F173" s="45" t="n">
        <f aca="false">SUM([1]Cічень!F171+[1]Лютий!F171+[1]Березень!F171+[1]Квітень!F171+[1]Травень!F171+[1]Червень!F171+[1]Липень!F171+[1]Серпень!F171)</f>
        <v>0</v>
      </c>
      <c r="G173" s="45" t="n">
        <f aca="false">SUM([1]Cічень!G171+[1]Лютий!G171+[1]Березень!G171+[1]Квітень!G171+[1]Травень!G171+[1]Червень!G171+[1]Липень!G171+[1]Серпень!G171)</f>
        <v>0</v>
      </c>
      <c r="H173" s="45" t="n">
        <f aca="false">SUM([1]Cічень!H171+[1]Лютий!H171+[1]Березень!H171+[1]Квітень!H171+[1]Травень!H171+[1]Червень!H171+[1]Липень!H171+[1]Серпень!H171)</f>
        <v>0</v>
      </c>
      <c r="I173" s="45" t="n">
        <f aca="false">SUM([1]Cічень!I171+[1]Лютий!I171+[1]Березень!I171+[1]Квітень!I171+[1]Травень!I171+[1]Червень!I171+[1]Липень!I171+[1]Серпень!I171)</f>
        <v>0</v>
      </c>
      <c r="J173" s="69" t="n">
        <f aca="false">K173/D173</f>
        <v>104.059377559378</v>
      </c>
      <c r="K173" s="70" t="n">
        <f aca="false">L173+M173+E173</f>
        <v>12705.65</v>
      </c>
      <c r="L173" s="71" t="n">
        <f aca="false">F173*1163</f>
        <v>0</v>
      </c>
      <c r="M173" s="71" t="n">
        <f aca="false">G173*9.5</f>
        <v>0</v>
      </c>
      <c r="N173" s="20"/>
      <c r="O173" s="66"/>
    </row>
    <row r="174" customFormat="false" ht="23.85" hidden="false" customHeight="false" outlineLevel="0" collapsed="false">
      <c r="A174" s="42" t="n">
        <v>4</v>
      </c>
      <c r="B174" s="15" t="s">
        <v>153</v>
      </c>
      <c r="C174" s="43" t="n">
        <v>50</v>
      </c>
      <c r="D174" s="43" t="n">
        <v>426.8</v>
      </c>
      <c r="E174" s="45" t="n">
        <f aca="false">SUM([1]Cічень!E172+[1]Лютий!E172+[1]Березень!E172+[1]Квітень!E172+[1]Травень!E172+[1]Червень!E172+[1]Липень!E172+[1]Серпень!E172)</f>
        <v>3431.04</v>
      </c>
      <c r="F174" s="45" t="n">
        <f aca="false">SUM([1]Cічень!F172+[1]Лютий!F172+[1]Березень!F172+[1]Квітень!F172+[1]Травень!F172+[1]Червень!F172+[1]Липень!F172+[1]Серпень!F172)</f>
        <v>32.26</v>
      </c>
      <c r="G174" s="45" t="n">
        <f aca="false">SUM([1]Cічень!G172+[1]Лютий!G172+[1]Березень!G172+[1]Квітень!G172+[1]Травень!G172+[1]Червень!G172+[1]Липень!G172+[1]Серпень!G172)</f>
        <v>0</v>
      </c>
      <c r="H174" s="45" t="n">
        <f aca="false">SUM([1]Cічень!H172+[1]Лютий!H172+[1]Березень!H172+[1]Квітень!H172+[1]Травень!H172+[1]Червень!H172+[1]Липень!H172+[1]Серпень!H172)</f>
        <v>43.57</v>
      </c>
      <c r="I174" s="45" t="n">
        <f aca="false">SUM([1]Cічень!I172+[1]Лютий!I172+[1]Березень!I172+[1]Квітень!I172+[1]Травень!I172+[1]Червень!I172+[1]Липень!I172+[1]Серпень!I172)</f>
        <v>9</v>
      </c>
      <c r="J174" s="69" t="n">
        <f aca="false">K174/D174</f>
        <v>95.9452202436738</v>
      </c>
      <c r="K174" s="70" t="n">
        <f aca="false">L174+M174+E174</f>
        <v>40949.42</v>
      </c>
      <c r="L174" s="71" t="n">
        <f aca="false">F174*1163</f>
        <v>37518.38</v>
      </c>
      <c r="M174" s="71" t="n">
        <f aca="false">G174*9.5</f>
        <v>0</v>
      </c>
      <c r="N174" s="20"/>
      <c r="O174" s="66"/>
    </row>
    <row r="175" customFormat="false" ht="13.8" hidden="false" customHeight="false" outlineLevel="0" collapsed="false">
      <c r="A175" s="42" t="n">
        <v>5</v>
      </c>
      <c r="B175" s="15" t="s">
        <v>154</v>
      </c>
      <c r="C175" s="43" t="n">
        <v>90</v>
      </c>
      <c r="D175" s="43" t="n">
        <v>761.3</v>
      </c>
      <c r="E175" s="45" t="n">
        <f aca="false">SUM([1]Cічень!E173+[1]Лютий!E173+[1]Березень!E173+[1]Квітень!E173+[1]Травень!E173+[1]Червень!E173+[1]Липень!E173+[1]Серпень!E173)</f>
        <v>2764.9</v>
      </c>
      <c r="F175" s="45" t="n">
        <f aca="false">SUM([1]Cічень!F173+[1]Лютий!F173+[1]Березень!F173+[1]Квітень!F173+[1]Травень!F173+[1]Червень!F173+[1]Липень!F173+[1]Серпень!F173)</f>
        <v>46.21</v>
      </c>
      <c r="G175" s="45" t="n">
        <f aca="false">SUM([1]Cічень!G173+[1]Лютий!G173+[1]Березень!G173+[1]Квітень!G173+[1]Травень!G173+[1]Червень!G173+[1]Липень!G173+[1]Серпень!G173)</f>
        <v>0</v>
      </c>
      <c r="H175" s="45" t="n">
        <f aca="false">SUM([1]Cічень!H173+[1]Лютий!H173+[1]Березень!H173+[1]Квітень!H173+[1]Травень!H173+[1]Червень!H173+[1]Липень!H173+[1]Серпень!H173)</f>
        <v>60.3</v>
      </c>
      <c r="I175" s="45" t="n">
        <f aca="false">SUM([1]Cічень!I173+[1]Лютий!I173+[1]Березень!I173+[1]Квітень!I173+[1]Травень!I173+[1]Червень!I173+[1]Липень!I173+[1]Серпень!I173)</f>
        <v>1</v>
      </c>
      <c r="J175" s="69" t="n">
        <f aca="false">K175/D175</f>
        <v>74.2245238407986</v>
      </c>
      <c r="K175" s="70" t="n">
        <f aca="false">L175+M175+E175</f>
        <v>56507.13</v>
      </c>
      <c r="L175" s="71" t="n">
        <f aca="false">F175*1163</f>
        <v>53742.23</v>
      </c>
      <c r="M175" s="71" t="n">
        <f aca="false">G175*9.5</f>
        <v>0</v>
      </c>
      <c r="N175" s="20"/>
      <c r="O175" s="66"/>
    </row>
    <row r="176" customFormat="false" ht="13.8" hidden="false" customHeight="false" outlineLevel="0" collapsed="false">
      <c r="A176" s="42" t="n">
        <v>6</v>
      </c>
      <c r="B176" s="15" t="s">
        <v>155</v>
      </c>
      <c r="C176" s="43" t="n">
        <v>65</v>
      </c>
      <c r="D176" s="43" t="n">
        <v>1025.9</v>
      </c>
      <c r="E176" s="45" t="n">
        <f aca="false">SUM([1]Cічень!E177+[1]Лютий!E177+[1]Березень!E177+[1]Квітень!E177+[1]Травень!E177+[1]Червень!E177+[1]Липень!E177+[1]Серпень!E177)</f>
        <v>5310.96</v>
      </c>
      <c r="F176" s="45" t="n">
        <f aca="false">SUM([1]Cічень!F177+[1]Лютий!F177+[1]Березень!F177+[1]Квітень!F177+[1]Травень!F177+[1]Червень!F177+[1]Липень!F177+[1]Серпень!F177)</f>
        <v>0</v>
      </c>
      <c r="G176" s="45" t="n">
        <f aca="false">SUM([1]Cічень!G177+[1]Лютий!G177+[1]Березень!G177+[1]Квітень!G177+[1]Травень!G177+[1]Червень!G177+[1]Липень!G177+[1]Серпень!G177)</f>
        <v>7306.58</v>
      </c>
      <c r="H176" s="45" t="n">
        <f aca="false">SUM([1]Cічень!H177+[1]Лютий!H177+[1]Березень!H177+[1]Квітень!H177+[1]Травень!H177+[1]Червень!H177+[1]Липень!H177+[1]Серпень!H177)</f>
        <v>33.04</v>
      </c>
      <c r="I176" s="45" t="n">
        <f aca="false">SUM([1]Cічень!I177+[1]Лютий!I177+[1]Березень!I177+[1]Квітень!I177+[1]Травень!I177+[1]Червень!I177+[1]Липень!I177+[1]Серпень!I177)</f>
        <v>0</v>
      </c>
      <c r="J176" s="69" t="n">
        <f aca="false">K176/D176</f>
        <v>72.8369919095428</v>
      </c>
      <c r="K176" s="70" t="n">
        <f aca="false">L176+M176+E176</f>
        <v>74723.47</v>
      </c>
      <c r="L176" s="71" t="n">
        <f aca="false">F176*1163</f>
        <v>0</v>
      </c>
      <c r="M176" s="71" t="n">
        <f aca="false">G176*9.5</f>
        <v>69412.51</v>
      </c>
      <c r="N176" s="20"/>
      <c r="O176" s="66"/>
    </row>
    <row r="177" customFormat="false" ht="23.85" hidden="false" customHeight="false" outlineLevel="0" collapsed="false">
      <c r="A177" s="42" t="n">
        <v>7</v>
      </c>
      <c r="B177" s="15" t="s">
        <v>156</v>
      </c>
      <c r="C177" s="43" t="n">
        <v>28</v>
      </c>
      <c r="D177" s="43" t="n">
        <v>150</v>
      </c>
      <c r="E177" s="45" t="n">
        <f aca="false">SUM([1]Cічень!E175+[1]Лютий!E175+[1]Березень!E175+[1]Квітень!E175+[1]Травень!E175+[1]Червень!E175+[1]Липень!E175+[1]Серпень!E175)</f>
        <v>10073.28</v>
      </c>
      <c r="F177" s="45" t="n">
        <f aca="false">SUM([1]Cічень!F175+[1]Лютий!F175+[1]Березень!F175+[1]Квітень!F175+[1]Травень!F175+[1]Червень!F175+[1]Липень!F175+[1]Серпень!F175)</f>
        <v>0</v>
      </c>
      <c r="G177" s="45" t="n">
        <f aca="false">SUM([1]Cічень!G175+[1]Лютий!G175+[1]Березень!G175+[1]Квітень!G175+[1]Травень!G175+[1]Червень!G175+[1]Липень!G175+[1]Серпень!G175)</f>
        <v>0</v>
      </c>
      <c r="H177" s="45" t="n">
        <f aca="false">SUM([1]Cічень!H175+[1]Лютий!H175+[1]Березень!H175+[1]Квітень!H175+[1]Травень!H175+[1]Червень!H175+[1]Липень!H175+[1]Серпень!H175)</f>
        <v>0</v>
      </c>
      <c r="I177" s="45" t="n">
        <f aca="false">SUM([1]Cічень!I175+[1]Лютий!I175+[1]Березень!I175+[1]Квітень!I175+[1]Травень!I175+[1]Червень!I175+[1]Липень!I175+[1]Серпень!I175)</f>
        <v>0</v>
      </c>
      <c r="J177" s="69" t="n">
        <f aca="false">K177/D177</f>
        <v>67.1552</v>
      </c>
      <c r="K177" s="70" t="n">
        <f aca="false">L177+M177+E177</f>
        <v>10073.28</v>
      </c>
      <c r="L177" s="71" t="n">
        <f aca="false">F177*1163</f>
        <v>0</v>
      </c>
      <c r="M177" s="71" t="n">
        <f aca="false">G177*9.5</f>
        <v>0</v>
      </c>
      <c r="N177" s="20"/>
      <c r="O177" s="66"/>
    </row>
    <row r="178" customFormat="false" ht="13.8" hidden="false" customHeight="false" outlineLevel="0" collapsed="false">
      <c r="A178" s="42" t="n">
        <v>8</v>
      </c>
      <c r="B178" s="15" t="s">
        <v>157</v>
      </c>
      <c r="C178" s="43" t="n">
        <v>200</v>
      </c>
      <c r="D178" s="43" t="n">
        <v>1766.1</v>
      </c>
      <c r="E178" s="45" t="n">
        <f aca="false">SUM([1]Cічень!E180+[1]Лютий!E180+[1]Березень!E180+[1]Квітень!E180+[1]Травень!E180+[1]Червень!E180+[1]Липень!E180+[1]Серпень!E180)</f>
        <v>3572.09</v>
      </c>
      <c r="F178" s="45" t="n">
        <f aca="false">SUM([1]Cічень!F180+[1]Лютий!F180+[1]Березень!F180+[1]Квітень!F180+[1]Травень!F180+[1]Червень!F180+[1]Липень!F180+[1]Серпень!F180)</f>
        <v>98.41</v>
      </c>
      <c r="G178" s="45" t="n">
        <f aca="false">SUM([1]Cічень!G180+[1]Лютий!G180+[1]Березень!G180+[1]Квітень!G180+[1]Травень!G180+[1]Червень!G180+[1]Липень!G180+[1]Серпень!G180)</f>
        <v>0</v>
      </c>
      <c r="H178" s="45" t="n">
        <f aca="false">SUM([1]Cічень!H180+[1]Лютий!H180+[1]Березень!H180+[1]Квітень!H180+[1]Травень!H180+[1]Червень!H180+[1]Липень!H180+[1]Серпень!H180)</f>
        <v>119.58</v>
      </c>
      <c r="I178" s="45" t="n">
        <f aca="false">SUM([1]Cічень!I180+[1]Лютий!I180+[1]Березень!I180+[1]Квітень!I180+[1]Травень!I180+[1]Червень!I180+[1]Липень!I180+[1]Серпень!I180)</f>
        <v>0</v>
      </c>
      <c r="J178" s="69" t="n">
        <f aca="false">K178/D178</f>
        <v>66.8268614461242</v>
      </c>
      <c r="K178" s="70" t="n">
        <f aca="false">L178+M178+E178</f>
        <v>118022.92</v>
      </c>
      <c r="L178" s="71" t="n">
        <f aca="false">F178*1163</f>
        <v>114450.83</v>
      </c>
      <c r="M178" s="71" t="n">
        <f aca="false">G178*9.5</f>
        <v>0</v>
      </c>
      <c r="N178" s="20"/>
      <c r="O178" s="66"/>
    </row>
    <row r="179" customFormat="false" ht="13.8" hidden="false" customHeight="false" outlineLevel="0" collapsed="false">
      <c r="A179" s="42" t="n">
        <v>9</v>
      </c>
      <c r="B179" s="15" t="s">
        <v>158</v>
      </c>
      <c r="C179" s="43" t="n">
        <v>20</v>
      </c>
      <c r="D179" s="43" t="n">
        <v>170.4</v>
      </c>
      <c r="E179" s="45" t="n">
        <f aca="false">SUM([1]Cічень!E181+[1]Лютий!E181+[1]Березень!E181+[1]Квітень!E181+[1]Травень!E181+[1]Червень!E181+[1]Липень!E181+[1]Серпень!E181)</f>
        <v>586.7</v>
      </c>
      <c r="F179" s="45" t="n">
        <f aca="false">SUM([1]Cічень!F181+[1]Лютий!F181+[1]Березень!F181+[1]Квітень!F181+[1]Травень!F181+[1]Червень!F181+[1]Липень!F181+[1]Серпень!F181)</f>
        <v>0</v>
      </c>
      <c r="G179" s="45" t="n">
        <f aca="false">SUM([1]Cічень!G181+[1]Лютий!G181+[1]Березень!G181+[1]Квітень!G181+[1]Травень!G181+[1]Червень!G181+[1]Липень!G181+[1]Серпень!G181)</f>
        <v>1070.09</v>
      </c>
      <c r="H179" s="45" t="n">
        <f aca="false">SUM([1]Cічень!H181+[1]Лютий!H181+[1]Березень!H181+[1]Квітень!H181+[1]Травень!H181+[1]Червень!H181+[1]Липень!H181+[1]Серпень!H181)</f>
        <v>0</v>
      </c>
      <c r="I179" s="45" t="n">
        <f aca="false">SUM([1]Cічень!I181+[1]Лютий!I181+[1]Березень!I181+[1]Квітень!I181+[1]Травень!I181+[1]Червень!I181+[1]Липень!I181+[1]Серпень!I181)</f>
        <v>0</v>
      </c>
      <c r="J179" s="69" t="n">
        <f aca="false">K179/D179</f>
        <v>63.1018485915493</v>
      </c>
      <c r="K179" s="70" t="n">
        <f aca="false">L179+M179+E179</f>
        <v>10752.555</v>
      </c>
      <c r="L179" s="71" t="n">
        <f aca="false">F179*1163</f>
        <v>0</v>
      </c>
      <c r="M179" s="71" t="n">
        <f aca="false">G179*9.5</f>
        <v>10165.855</v>
      </c>
      <c r="N179" s="20"/>
      <c r="O179" s="66"/>
    </row>
    <row r="180" customFormat="false" ht="17.45" hidden="false" customHeight="true" outlineLevel="0" collapsed="false">
      <c r="A180" s="42" t="n">
        <v>10</v>
      </c>
      <c r="B180" s="15" t="s">
        <v>159</v>
      </c>
      <c r="C180" s="43" t="n">
        <v>13</v>
      </c>
      <c r="D180" s="43" t="n">
        <v>273.5</v>
      </c>
      <c r="E180" s="45" t="n">
        <f aca="false">SUM([1]Cічень!E174+[1]Лютий!E174+[1]Березень!E174+[1]Квітень!E174+[1]Травень!E174+[1]Червень!E174+[1]Липень!E174+[1]Серпень!E174)</f>
        <v>16538.87</v>
      </c>
      <c r="F180" s="45" t="n">
        <f aca="false">SUM([1]Cічень!F174+[1]Лютий!F174+[1]Березень!F174+[1]Квітень!F174+[1]Травень!F174+[1]Червень!F174+[1]Липень!F174+[1]Серпень!F174)</f>
        <v>0</v>
      </c>
      <c r="G180" s="45" t="n">
        <f aca="false">SUM([1]Cічень!G174+[1]Лютий!G174+[1]Березень!G174+[1]Квітень!G174+[1]Травень!G174+[1]Червень!G174+[1]Липень!G174+[1]Серпень!G174)</f>
        <v>0</v>
      </c>
      <c r="H180" s="45" t="n">
        <f aca="false">SUM([1]Cічень!H174+[1]Лютий!H174+[1]Березень!H174+[1]Квітень!H174+[1]Травень!H174+[1]Червень!H174+[1]Липень!H174+[1]Серпень!H174)</f>
        <v>58.4</v>
      </c>
      <c r="I180" s="45" t="n">
        <f aca="false">SUM([1]Cічень!I174+[1]Лютий!I174+[1]Березень!I174+[1]Квітень!I174+[1]Травень!I174+[1]Червень!I174+[1]Липень!I174+[1]Серпень!I174)</f>
        <v>0</v>
      </c>
      <c r="J180" s="69" t="n">
        <f aca="false">K180/D180</f>
        <v>60.4711882998172</v>
      </c>
      <c r="K180" s="70" t="n">
        <f aca="false">L180+M180+E180</f>
        <v>16538.87</v>
      </c>
      <c r="L180" s="71" t="n">
        <f aca="false">F180*1163</f>
        <v>0</v>
      </c>
      <c r="M180" s="71" t="n">
        <f aca="false">G180*9.5</f>
        <v>0</v>
      </c>
      <c r="N180" s="20"/>
      <c r="O180" s="66"/>
    </row>
    <row r="181" customFormat="false" ht="13.8" hidden="false" customHeight="false" outlineLevel="0" collapsed="false">
      <c r="A181" s="42" t="n">
        <v>11</v>
      </c>
      <c r="B181" s="15" t="s">
        <v>160</v>
      </c>
      <c r="C181" s="43" t="n">
        <v>20</v>
      </c>
      <c r="D181" s="43" t="n">
        <v>417.57</v>
      </c>
      <c r="E181" s="45" t="n">
        <f aca="false">SUM([1]Cічень!E176+[1]Лютий!E176+[1]Березень!E176+[1]Квітень!E176+[1]Травень!E176+[1]Червень!E176+[1]Липень!E176+[1]Серпень!E176)</f>
        <v>1918.57</v>
      </c>
      <c r="F181" s="45" t="n">
        <f aca="false">SUM([1]Cічень!F176+[1]Лютий!F176+[1]Березень!F176+[1]Квітень!F176+[1]Травень!F176+[1]Червень!F176+[1]Липень!F176+[1]Серпень!F176)</f>
        <v>0</v>
      </c>
      <c r="G181" s="45" t="n">
        <f aca="false">SUM([1]Cічень!G176+[1]Лютий!G176+[1]Березень!G176+[1]Квітень!G176+[1]Травень!G176+[1]Червень!G176+[1]Липень!G176+[1]Серпень!G176)</f>
        <v>2332.61</v>
      </c>
      <c r="H181" s="45" t="n">
        <f aca="false">SUM([1]Cічень!H176+[1]Лютий!H176+[1]Березень!H176+[1]Квітень!H176+[1]Травень!H176+[1]Червень!H176+[1]Липень!H176+[1]Серпень!H176)</f>
        <v>32.89</v>
      </c>
      <c r="I181" s="45" t="n">
        <f aca="false">SUM([1]Cічень!I176+[1]Лютий!I176+[1]Березень!I176+[1]Квітень!I176+[1]Травень!I176+[1]Червень!I176+[1]Липень!I176+[1]Серпень!I176)</f>
        <v>0</v>
      </c>
      <c r="J181" s="69" t="n">
        <f aca="false">K181/D181</f>
        <v>57.6630624805422</v>
      </c>
      <c r="K181" s="70" t="n">
        <f aca="false">L181+M181+E181</f>
        <v>24078.365</v>
      </c>
      <c r="L181" s="71" t="n">
        <f aca="false">F181*1163</f>
        <v>0</v>
      </c>
      <c r="M181" s="71" t="n">
        <f aca="false">G181*9.5</f>
        <v>22159.795</v>
      </c>
      <c r="N181" s="20"/>
      <c r="O181" s="66"/>
    </row>
    <row r="182" customFormat="false" ht="13.8" hidden="false" customHeight="false" outlineLevel="0" collapsed="false">
      <c r="A182" s="42" t="n">
        <v>12</v>
      </c>
      <c r="B182" s="15" t="s">
        <v>161</v>
      </c>
      <c r="C182" s="43" t="n">
        <v>52</v>
      </c>
      <c r="D182" s="43" t="n">
        <v>1060.2</v>
      </c>
      <c r="E182" s="45" t="n">
        <f aca="false">SUM([1]Cічень!E178+[1]Лютий!E178+[1]Березень!E178+[1]Квітень!E178+[1]Травень!E178+[1]Червень!E178+[1]Липень!E178+[1]Серпень!E178)</f>
        <v>2240.57</v>
      </c>
      <c r="F182" s="45" t="n">
        <f aca="false">SUM([1]Cічень!F178+[1]Лютий!F178+[1]Березень!F178+[1]Квітень!F178+[1]Травень!F178+[1]Червень!F178+[1]Липень!F178+[1]Серпень!F178)</f>
        <v>45.27</v>
      </c>
      <c r="G182" s="45" t="n">
        <f aca="false">SUM([1]Cічень!G178+[1]Лютий!G178+[1]Березень!G178+[1]Квітень!G178+[1]Травень!G178+[1]Червень!G178+[1]Липень!G178+[1]Серпень!G178)</f>
        <v>0</v>
      </c>
      <c r="H182" s="45" t="n">
        <f aca="false">SUM([1]Cічень!H178+[1]Лютий!H178+[1]Березень!H178+[1]Квітень!H178+[1]Травень!H178+[1]Червень!H178+[1]Липень!H178+[1]Серпень!H178)</f>
        <v>63.35</v>
      </c>
      <c r="I182" s="45" t="n">
        <f aca="false">SUM([1]Cічень!I178+[1]Лютий!I178+[1]Березень!I178+[1]Квітень!I178+[1]Травень!I178+[1]Червень!I178+[1]Липень!I178+[1]Серпень!I178)</f>
        <v>0</v>
      </c>
      <c r="J182" s="69" t="n">
        <f aca="false">K182/D182</f>
        <v>51.7728541784569</v>
      </c>
      <c r="K182" s="70" t="n">
        <f aca="false">L182+M182+E182</f>
        <v>54889.58</v>
      </c>
      <c r="L182" s="71" t="n">
        <f aca="false">F182*1163</f>
        <v>52649.01</v>
      </c>
      <c r="M182" s="71" t="n">
        <f aca="false">G182*9.5</f>
        <v>0</v>
      </c>
      <c r="N182" s="20"/>
      <c r="O182" s="66"/>
    </row>
    <row r="183" customFormat="false" ht="13.8" hidden="false" customHeight="false" outlineLevel="0" collapsed="false">
      <c r="A183" s="42" t="n">
        <v>13</v>
      </c>
      <c r="B183" s="15" t="s">
        <v>162</v>
      </c>
      <c r="C183" s="43" t="n">
        <v>500</v>
      </c>
      <c r="D183" s="43" t="n">
        <v>2129.3</v>
      </c>
      <c r="E183" s="45" t="n">
        <f aca="false">SUM([1]Cічень!E182+[1]Лютий!E182+[1]Березень!E182+[1]Квітень!E182+[1]Травень!E182+[1]Червень!E182+[1]Липень!E182+[1]Серпень!E182)</f>
        <v>5663.95</v>
      </c>
      <c r="F183" s="45" t="n">
        <f aca="false">SUM([1]Cічень!F182+[1]Лютий!F182+[1]Березень!F182+[1]Квітень!F182+[1]Травень!F182+[1]Червень!F182+[1]Липень!F182+[1]Серпень!F182)</f>
        <v>82.46</v>
      </c>
      <c r="G183" s="45" t="n">
        <f aca="false">SUM([1]Cічень!G182+[1]Лютий!G182+[1]Березень!G182+[1]Квітень!G182+[1]Травень!G182+[1]Червень!G182+[1]Липень!G182+[1]Серпень!G182)</f>
        <v>0</v>
      </c>
      <c r="H183" s="45" t="n">
        <f aca="false">SUM([1]Cічень!H182+[1]Лютий!H182+[1]Березень!H182+[1]Квітень!H182+[1]Травень!H182+[1]Червень!H182+[1]Липень!H182+[1]Серпень!H182)</f>
        <v>214.24</v>
      </c>
      <c r="I183" s="45" t="n">
        <f aca="false">SUM([1]Cічень!I182+[1]Лютий!I182+[1]Березень!I182+[1]Квітень!I182+[1]Травень!I182+[1]Червень!I182+[1]Липень!I182+[1]Серпень!I182)</f>
        <v>0</v>
      </c>
      <c r="J183" s="69" t="n">
        <f aca="false">K183/D183</f>
        <v>47.6987413704034</v>
      </c>
      <c r="K183" s="70" t="n">
        <f aca="false">L183+M183+E183</f>
        <v>101564.93</v>
      </c>
      <c r="L183" s="71" t="n">
        <f aca="false">F183*1163</f>
        <v>95900.98</v>
      </c>
      <c r="M183" s="71" t="n">
        <f aca="false">G183*9.5</f>
        <v>0</v>
      </c>
      <c r="N183" s="20"/>
      <c r="O183" s="66"/>
    </row>
    <row r="184" customFormat="false" ht="13.8" hidden="false" customHeight="false" outlineLevel="0" collapsed="false">
      <c r="A184" s="42" t="n">
        <v>14</v>
      </c>
      <c r="B184" s="15" t="s">
        <v>163</v>
      </c>
      <c r="C184" s="43" t="n">
        <v>8</v>
      </c>
      <c r="D184" s="43" t="n">
        <v>285</v>
      </c>
      <c r="E184" s="45" t="n">
        <f aca="false">SUM([1]Cічень!E179+[1]Лютий!E179+[1]Березень!E179+[1]Квітень!E179+[1]Травень!E179+[1]Червень!E179+[1]Липень!E179+[1]Серпень!E179)</f>
        <v>683.73</v>
      </c>
      <c r="F184" s="45" t="n">
        <f aca="false">SUM([1]Cічень!F179+[1]Лютий!F179+[1]Березень!F179+[1]Квітень!F179+[1]Травень!F179+[1]Червень!F179+[1]Липень!F179+[1]Серпень!F179)</f>
        <v>0</v>
      </c>
      <c r="G184" s="45" t="n">
        <f aca="false">SUM([1]Cічень!G179+[1]Лютий!G179+[1]Березень!G179+[1]Квітень!G179+[1]Травень!G179+[1]Червень!G179+[1]Липень!G179+[1]Серпень!G179)</f>
        <v>1326.83</v>
      </c>
      <c r="H184" s="45" t="n">
        <f aca="false">SUM([1]Cічень!H179+[1]Лютий!H179+[1]Березень!H179+[1]Квітень!H179+[1]Травень!H179+[1]Червень!H179+[1]Липень!H179+[1]Серпень!H179)</f>
        <v>25.23</v>
      </c>
      <c r="I184" s="45" t="n">
        <f aca="false">SUM([1]Cічень!I179+[1]Лютий!I179+[1]Березень!I179+[1]Квітень!I179+[1]Травень!I179+[1]Червень!I179+[1]Липень!I179+[1]Серпень!I179)</f>
        <v>0</v>
      </c>
      <c r="J184" s="69" t="n">
        <f aca="false">K184/D184</f>
        <v>46.6267192982456</v>
      </c>
      <c r="K184" s="70" t="n">
        <f aca="false">L184+M184+E184</f>
        <v>13288.615</v>
      </c>
      <c r="L184" s="71" t="n">
        <f aca="false">F184*1163</f>
        <v>0</v>
      </c>
      <c r="M184" s="71" t="n">
        <f aca="false">G184*9.5</f>
        <v>12604.885</v>
      </c>
      <c r="N184" s="20"/>
      <c r="O184" s="66"/>
    </row>
    <row r="185" customFormat="false" ht="13.8" hidden="false" customHeight="false" outlineLevel="0" collapsed="false">
      <c r="A185" s="42" t="n">
        <v>15</v>
      </c>
      <c r="B185" s="15" t="s">
        <v>164</v>
      </c>
      <c r="C185" s="43" t="n">
        <v>410</v>
      </c>
      <c r="D185" s="43" t="n">
        <v>1300.8</v>
      </c>
      <c r="E185" s="45" t="n">
        <f aca="false">SUM([1]Cічень!E185+[1]Лютий!E185+[1]Березень!E185+[1]Квітень!E185+[1]Травень!E185+[1]Червень!E185+[1]Липень!E185+[1]Серпень!E185)</f>
        <v>3183.78</v>
      </c>
      <c r="F185" s="45" t="n">
        <f aca="false">SUM([1]Cічень!F185+[1]Лютий!F185+[1]Березень!F185+[1]Квітень!F185+[1]Травень!F185+[1]Червень!F185+[1]Липень!F185+[1]Серпень!F185)</f>
        <v>44.22</v>
      </c>
      <c r="G185" s="45" t="n">
        <f aca="false">SUM([1]Cічень!G185+[1]Лютий!G185+[1]Березень!G185+[1]Квітень!G185+[1]Травень!G185+[1]Червень!G185+[1]Липень!G185+[1]Серпень!G185)</f>
        <v>0</v>
      </c>
      <c r="H185" s="45" t="n">
        <f aca="false">SUM([1]Cічень!H185+[1]Лютий!H185+[1]Березень!H185+[1]Квітень!H185+[1]Травень!H185+[1]Червень!H185+[1]Липень!H185+[1]Серпень!H185)</f>
        <v>133.2</v>
      </c>
      <c r="I185" s="45" t="n">
        <f aca="false">SUM([1]Cічень!I185+[1]Лютий!I185+[1]Березень!I185+[1]Квітень!I185+[1]Травень!I185+[1]Червень!I185+[1]Липень!I185+[1]Серпень!I185)</f>
        <v>0</v>
      </c>
      <c r="J185" s="69" t="n">
        <f aca="false">K185/D185</f>
        <v>41.9831180811808</v>
      </c>
      <c r="K185" s="70" t="n">
        <f aca="false">L185+M185+E185</f>
        <v>54611.64</v>
      </c>
      <c r="L185" s="71" t="n">
        <f aca="false">F185*1163</f>
        <v>51427.86</v>
      </c>
      <c r="M185" s="71" t="n">
        <f aca="false">G185*9.5</f>
        <v>0</v>
      </c>
      <c r="N185" s="20"/>
      <c r="O185" s="66"/>
    </row>
    <row r="186" customFormat="false" ht="13.8" hidden="false" customHeight="false" outlineLevel="0" collapsed="false">
      <c r="A186" s="42" t="n">
        <v>16</v>
      </c>
      <c r="B186" s="15" t="s">
        <v>165</v>
      </c>
      <c r="C186" s="43" t="n">
        <v>701</v>
      </c>
      <c r="D186" s="43" t="n">
        <v>2911</v>
      </c>
      <c r="E186" s="45" t="n">
        <f aca="false">SUM([1]Cічень!E183+[1]Лютий!E183+[1]Березень!E183+[1]Квітень!E183+[1]Травень!E183+[1]Червень!E183+[1]Липень!E183+[1]Серпень!E183)</f>
        <v>6394.78</v>
      </c>
      <c r="F186" s="45" t="n">
        <f aca="false">SUM([1]Cічень!F183+[1]Лютий!F183+[1]Березень!F183+[1]Квітень!F183+[1]Травень!F183+[1]Червень!F183+[1]Липень!F183+[1]Серпень!F183)</f>
        <v>96.75</v>
      </c>
      <c r="G186" s="45" t="n">
        <f aca="false">SUM([1]Cічень!G183+[1]Лютий!G183+[1]Березень!G183+[1]Квітень!G183+[1]Травень!G183+[1]Червень!G183+[1]Липень!G183+[1]Серпень!G183)</f>
        <v>0</v>
      </c>
      <c r="H186" s="45" t="n">
        <f aca="false">SUM([1]Cічень!H183+[1]Лютий!H183+[1]Березень!H183+[1]Квітень!H183+[1]Травень!H183+[1]Червень!H183+[1]Липень!H183+[1]Серпень!H183)</f>
        <v>280.35</v>
      </c>
      <c r="I186" s="45" t="n">
        <f aca="false">SUM([1]Cічень!I183+[1]Лютий!I183+[1]Березень!I183+[1]Квітень!I183+[1]Травень!I183+[1]Червень!I183+[1]Липень!I183+[1]Серпень!I183)</f>
        <v>0</v>
      </c>
      <c r="J186" s="69" t="n">
        <f aca="false">K186/D186</f>
        <v>40.8502335967022</v>
      </c>
      <c r="K186" s="70" t="n">
        <f aca="false">L186+M186+E186</f>
        <v>118915.03</v>
      </c>
      <c r="L186" s="71" t="n">
        <f aca="false">F186*1163</f>
        <v>112520.25</v>
      </c>
      <c r="M186" s="71" t="n">
        <f aca="false">G186*9.5</f>
        <v>0</v>
      </c>
      <c r="N186" s="20"/>
      <c r="O186" s="66"/>
    </row>
    <row r="187" customFormat="false" ht="13.8" hidden="false" customHeight="false" outlineLevel="0" collapsed="false">
      <c r="A187" s="42" t="n">
        <v>17</v>
      </c>
      <c r="B187" s="15" t="s">
        <v>166</v>
      </c>
      <c r="C187" s="43" t="n">
        <v>10</v>
      </c>
      <c r="D187" s="43" t="n">
        <v>372.8</v>
      </c>
      <c r="E187" s="45" t="n">
        <f aca="false">SUM([1]Cічень!E186+[1]Лютий!E186+[1]Березень!E186+[1]Квітень!E186+[1]Травень!E186+[1]Червень!E186+[1]Липень!E186+[1]Серпень!E186)</f>
        <v>476.54</v>
      </c>
      <c r="F187" s="45" t="n">
        <f aca="false">SUM([1]Cічень!F186+[1]Лютий!F186+[1]Березень!F186+[1]Квітень!F186+[1]Травень!F186+[1]Червень!F186+[1]Липень!F186+[1]Серпень!F186)</f>
        <v>0</v>
      </c>
      <c r="G187" s="45" t="n">
        <f aca="false">SUM([1]Cічень!G186+[1]Лютий!G186+[1]Березень!G186+[1]Квітень!G186+[1]Травень!G186+[1]Червень!G186+[1]Липень!G186+[1]Серпень!G186)</f>
        <v>1047.51</v>
      </c>
      <c r="H187" s="45" t="n">
        <f aca="false">SUM([1]Cічень!H186+[1]Лютий!H186+[1]Березень!H186+[1]Квітень!H186+[1]Травень!H186+[1]Червень!H186+[1]Липень!H186+[1]Серпень!H186)</f>
        <v>7.86</v>
      </c>
      <c r="I187" s="45" t="n">
        <f aca="false">SUM([1]Cічень!I186+[1]Лютий!I186+[1]Березень!I186+[1]Квітень!I186+[1]Травень!I186+[1]Червень!I186+[1]Липень!I186+[1]Серпень!I186)</f>
        <v>0</v>
      </c>
      <c r="J187" s="69" t="n">
        <f aca="false">K187/D187</f>
        <v>27.971794527897</v>
      </c>
      <c r="K187" s="70" t="n">
        <f aca="false">L187+M187+E187</f>
        <v>10427.885</v>
      </c>
      <c r="L187" s="71" t="n">
        <f aca="false">F187*1163</f>
        <v>0</v>
      </c>
      <c r="M187" s="71" t="n">
        <f aca="false">G187*9.5</f>
        <v>9951.345</v>
      </c>
      <c r="N187" s="20"/>
      <c r="O187" s="66"/>
    </row>
    <row r="188" customFormat="false" ht="13.8" hidden="false" customHeight="false" outlineLevel="0" collapsed="false">
      <c r="A188" s="42" t="n">
        <v>18</v>
      </c>
      <c r="B188" s="15" t="s">
        <v>167</v>
      </c>
      <c r="C188" s="43" t="n">
        <v>64</v>
      </c>
      <c r="D188" s="43" t="n">
        <v>236.7</v>
      </c>
      <c r="E188" s="45" t="n">
        <f aca="false">SUM([1]Cічень!E188+[1]Лютий!E188+[1]Березень!E188+[1]Квітень!E188+[1]Травень!E188+[1]Червень!E188+[1]Липень!E188+[1]Серпень!E188)</f>
        <v>4427.79</v>
      </c>
      <c r="F188" s="45" t="n">
        <f aca="false">SUM([1]Cічень!F188+[1]Лютий!F188+[1]Березень!F188+[1]Квітень!F188+[1]Травень!F188+[1]Червень!F188+[1]Липень!F188+[1]Серпень!F188)</f>
        <v>0</v>
      </c>
      <c r="G188" s="45" t="n">
        <f aca="false">SUM([1]Cічень!G188+[1]Лютий!G188+[1]Березень!G188+[1]Квітень!G188+[1]Травень!G188+[1]Червень!G188+[1]Липень!G188+[1]Серпень!G188)</f>
        <v>0</v>
      </c>
      <c r="H188" s="45" t="n">
        <f aca="false">SUM([1]Cічень!H188+[1]Лютий!H188+[1]Березень!H188+[1]Квітень!H188+[1]Травень!H188+[1]Червень!H188+[1]Липень!H188+[1]Серпень!H188)</f>
        <v>10</v>
      </c>
      <c r="I188" s="45" t="n">
        <f aca="false">SUM([1]Cічень!I188+[1]Лютий!I188+[1]Березень!I188+[1]Квітень!I188+[1]Травень!I188+[1]Червень!I188+[1]Липень!I188+[1]Серпень!I188)</f>
        <v>6</v>
      </c>
      <c r="J188" s="69" t="n">
        <f aca="false">K188/D188</f>
        <v>18.7063371356147</v>
      </c>
      <c r="K188" s="70" t="n">
        <f aca="false">L188+M188+E188</f>
        <v>4427.79</v>
      </c>
      <c r="L188" s="71" t="n">
        <f aca="false">F188*1163</f>
        <v>0</v>
      </c>
      <c r="M188" s="71" t="n">
        <f aca="false">G188*9.5</f>
        <v>0</v>
      </c>
      <c r="N188" s="20"/>
      <c r="O188" s="66"/>
    </row>
    <row r="189" customFormat="false" ht="16.9" hidden="false" customHeight="true" outlineLevel="0" collapsed="false">
      <c r="A189" s="42" t="n">
        <v>19</v>
      </c>
      <c r="B189" s="15" t="s">
        <v>168</v>
      </c>
      <c r="C189" s="43" t="n">
        <v>11</v>
      </c>
      <c r="D189" s="43" t="n">
        <v>600.23</v>
      </c>
      <c r="E189" s="45" t="n">
        <f aca="false">SUM([1]Cічень!E191+[1]Лютий!E191+[1]Березень!E191+[1]Квітень!E191+[1]Травень!E191+[1]Червень!E191+[1]Липень!E191+[1]Серпень!E191)</f>
        <v>7519.3</v>
      </c>
      <c r="F189" s="45" t="n">
        <f aca="false">SUM([1]Cічень!F191+[1]Лютий!F191+[1]Березень!F191+[1]Квітень!F191+[1]Травень!F191+[1]Червень!F191+[1]Липень!F191+[1]Серпень!F191)</f>
        <v>0</v>
      </c>
      <c r="G189" s="45" t="n">
        <f aca="false">SUM([1]Cічень!G191+[1]Лютий!G191+[1]Березень!G191+[1]Квітень!G191+[1]Травень!G191+[1]Червень!G191+[1]Липень!G191+[1]Серпень!G191)</f>
        <v>0</v>
      </c>
      <c r="H189" s="45" t="n">
        <f aca="false">SUM([1]Cічень!H191+[1]Лютий!H191+[1]Березень!H191+[1]Квітень!H191+[1]Травень!H191+[1]Червень!H191+[1]Липень!H191+[1]Серпень!H191)</f>
        <v>0</v>
      </c>
      <c r="I189" s="45" t="n">
        <f aca="false">SUM([1]Cічень!I191+[1]Лютий!I191+[1]Березень!I191+[1]Квітень!I191+[1]Травень!I191+[1]Червень!I191+[1]Липень!I191+[1]Серпень!I191)</f>
        <v>0</v>
      </c>
      <c r="J189" s="69" t="n">
        <f aca="false">K189/D189</f>
        <v>12.5273645102711</v>
      </c>
      <c r="K189" s="70" t="n">
        <f aca="false">L189+M189+E189</f>
        <v>7519.3</v>
      </c>
      <c r="L189" s="71" t="n">
        <f aca="false">F189*1163</f>
        <v>0</v>
      </c>
      <c r="M189" s="71" t="n">
        <f aca="false">G189*9.5</f>
        <v>0</v>
      </c>
      <c r="N189" s="20"/>
      <c r="O189" s="66"/>
    </row>
    <row r="190" customFormat="false" ht="16.35" hidden="false" customHeight="true" outlineLevel="0" collapsed="false">
      <c r="A190" s="42" t="n">
        <v>20</v>
      </c>
      <c r="B190" s="15" t="s">
        <v>169</v>
      </c>
      <c r="C190" s="43" t="n">
        <v>90</v>
      </c>
      <c r="D190" s="43" t="n">
        <v>143.2</v>
      </c>
      <c r="E190" s="45" t="n">
        <f aca="false">SUM([1]Cічень!E190+[1]Лютий!E190+[1]Березень!E190+[1]Квітень!E190+[1]Травень!E190+[1]Червень!E190+[1]Липень!E190+[1]Серпень!E190)</f>
        <v>1720.46</v>
      </c>
      <c r="F190" s="45" t="n">
        <f aca="false">SUM([1]Cічень!F190+[1]Лютий!F190+[1]Березень!F190+[1]Квітень!F190+[1]Травень!F190+[1]Червень!F190+[1]Липень!F190+[1]Серпень!F190)</f>
        <v>0</v>
      </c>
      <c r="G190" s="45" t="n">
        <f aca="false">SUM([1]Cічень!G190+[1]Лютий!G190+[1]Березень!G190+[1]Квітень!G190+[1]Травень!G190+[1]Червень!G190+[1]Липень!G190+[1]Серпень!G190)</f>
        <v>0</v>
      </c>
      <c r="H190" s="45" t="n">
        <f aca="false">SUM([1]Cічень!H190+[1]Лютий!H190+[1]Березень!H190+[1]Квітень!H190+[1]Травень!H190+[1]Червень!H190+[1]Липень!H190+[1]Серпень!H190)</f>
        <v>23.87</v>
      </c>
      <c r="I190" s="45" t="n">
        <f aca="false">SUM([1]Cічень!I190+[1]Лютий!I190+[1]Березень!I190+[1]Квітень!I190+[1]Травень!I190+[1]Червень!I190+[1]Липень!I190+[1]Серпень!I190)</f>
        <v>0</v>
      </c>
      <c r="J190" s="69" t="n">
        <f aca="false">K190/D190</f>
        <v>12.0143854748603</v>
      </c>
      <c r="K190" s="70" t="n">
        <f aca="false">L190+M190+E190</f>
        <v>1720.46</v>
      </c>
      <c r="L190" s="71" t="n">
        <f aca="false">F190*1163</f>
        <v>0</v>
      </c>
      <c r="M190" s="71" t="n">
        <f aca="false">G190*9.5</f>
        <v>0</v>
      </c>
      <c r="N190" s="20"/>
      <c r="O190" s="66"/>
    </row>
    <row r="191" customFormat="false" ht="25.35" hidden="false" customHeight="true" outlineLevel="0" collapsed="false">
      <c r="A191" s="42" t="n">
        <v>21</v>
      </c>
      <c r="B191" s="15" t="s">
        <v>170</v>
      </c>
      <c r="C191" s="43" t="n">
        <v>127</v>
      </c>
      <c r="D191" s="43" t="n">
        <v>422</v>
      </c>
      <c r="E191" s="45" t="n">
        <f aca="false">SUM([1]Cічень!E196+[1]Лютий!E196+[1]Березень!E196+[1]Квітень!E196+[1]Травень!E196+[1]Червень!E196+[1]Липень!E196+[1]Серпень!E196)</f>
        <v>4859.59</v>
      </c>
      <c r="F191" s="45" t="n">
        <f aca="false">SUM([1]Cічень!F196+[1]Лютий!F196+[1]Березень!F196+[1]Квітень!F196+[1]Травень!F196+[1]Червень!F196+[1]Липень!F196+[1]Серпень!F196)</f>
        <v>0</v>
      </c>
      <c r="G191" s="45" t="n">
        <f aca="false">SUM([1]Cічень!G196+[1]Лютий!G196+[1]Березень!G196+[1]Квітень!G196+[1]Травень!G196+[1]Червень!G196+[1]Липень!G196+[1]Серпень!G196)</f>
        <v>0</v>
      </c>
      <c r="H191" s="45" t="n">
        <f aca="false">SUM([1]Cічень!H196+[1]Лютий!H196+[1]Березень!H196+[1]Квітень!H196+[1]Травень!H196+[1]Червень!H196+[1]Липень!H196+[1]Серпень!H196)</f>
        <v>57.21</v>
      </c>
      <c r="I191" s="45" t="n">
        <f aca="false">SUM([1]Cічень!I196+[1]Лютий!I196+[1]Березень!I196+[1]Квітень!I196+[1]Травень!I196+[1]Червень!I196+[1]Липень!I196+[1]Серпень!I196)</f>
        <v>0</v>
      </c>
      <c r="J191" s="69" t="n">
        <f aca="false">K191/D191</f>
        <v>11.5156161137441</v>
      </c>
      <c r="K191" s="70" t="n">
        <f aca="false">L191+M191+E191</f>
        <v>4859.59</v>
      </c>
      <c r="L191" s="71" t="n">
        <f aca="false">F191*1163</f>
        <v>0</v>
      </c>
      <c r="M191" s="71" t="n">
        <f aca="false">G191*9.5</f>
        <v>0</v>
      </c>
      <c r="N191" s="20"/>
      <c r="O191" s="66"/>
    </row>
    <row r="192" customFormat="false" ht="13.8" hidden="false" customHeight="false" outlineLevel="0" collapsed="false">
      <c r="A192" s="42" t="n">
        <v>22</v>
      </c>
      <c r="B192" s="15" t="s">
        <v>171</v>
      </c>
      <c r="C192" s="43" t="n">
        <v>64</v>
      </c>
      <c r="D192" s="43" t="n">
        <v>376.7</v>
      </c>
      <c r="E192" s="45" t="n">
        <f aca="false">SUM([1]Cічень!E189+[1]Лютий!E189+[1]Березень!E189+[1]Квітень!E189+[1]Травень!E189+[1]Червень!E189+[1]Липень!E189+[1]Серпень!E189)</f>
        <v>4220.45</v>
      </c>
      <c r="F192" s="45" t="n">
        <f aca="false">SUM([1]Cічень!F189+[1]Лютий!F189+[1]Березень!F189+[1]Квітень!F189+[1]Травень!F189+[1]Червень!F189+[1]Липень!F189+[1]Серпень!F189)</f>
        <v>0</v>
      </c>
      <c r="G192" s="45" t="n">
        <f aca="false">SUM([1]Cічень!G189+[1]Лютий!G189+[1]Березень!G189+[1]Квітень!G189+[1]Травень!G189+[1]Червень!G189+[1]Липень!G189+[1]Серпень!G189)</f>
        <v>0</v>
      </c>
      <c r="H192" s="45" t="n">
        <f aca="false">SUM([1]Cічень!H189+[1]Лютий!H189+[1]Березень!H189+[1]Квітень!H189+[1]Травень!H189+[1]Червень!H189+[1]Липень!H189+[1]Серпень!H189)</f>
        <v>20</v>
      </c>
      <c r="I192" s="45" t="n">
        <f aca="false">SUM([1]Cічень!I189+[1]Лютий!I189+[1]Березень!I189+[1]Квітень!I189+[1]Травень!I189+[1]Червень!I189+[1]Липень!I189+[1]Серпень!I189)</f>
        <v>0</v>
      </c>
      <c r="J192" s="69" t="n">
        <f aca="false">K192/D192</f>
        <v>11.2037430315901</v>
      </c>
      <c r="K192" s="70" t="n">
        <f aca="false">L192+M192+E192</f>
        <v>4220.45</v>
      </c>
      <c r="L192" s="71" t="n">
        <f aca="false">F192*1163</f>
        <v>0</v>
      </c>
      <c r="M192" s="71" t="n">
        <f aca="false">G192*9.5</f>
        <v>0</v>
      </c>
      <c r="N192" s="20"/>
      <c r="O192" s="66"/>
    </row>
    <row r="193" customFormat="false" ht="13.8" hidden="false" customHeight="false" outlineLevel="0" collapsed="false">
      <c r="A193" s="42" t="n">
        <v>23</v>
      </c>
      <c r="B193" s="15" t="s">
        <v>172</v>
      </c>
      <c r="C193" s="43" t="n">
        <v>50</v>
      </c>
      <c r="D193" s="43" t="n">
        <v>45</v>
      </c>
      <c r="E193" s="45" t="n">
        <f aca="false">SUM([1]Cічень!E192+[1]Лютий!E192+[1]Березень!E192+[1]Квітень!E192+[1]Травень!E192+[1]Червень!E192+[1]Липень!E192+[1]Серпень!E192)</f>
        <v>440.49</v>
      </c>
      <c r="F193" s="45" t="n">
        <f aca="false">SUM([1]Cічень!F192+[1]Лютий!F192+[1]Березень!F192+[1]Квітень!F192+[1]Травень!F192+[1]Червень!F192+[1]Липень!F192+[1]Серпень!F192)</f>
        <v>0</v>
      </c>
      <c r="G193" s="45" t="n">
        <f aca="false">SUM([1]Cічень!G192+[1]Лютий!G192+[1]Березень!G192+[1]Квітень!G192+[1]Травень!G192+[1]Червень!G192+[1]Липень!G192+[1]Серпень!G192)</f>
        <v>0</v>
      </c>
      <c r="H193" s="45" t="n">
        <f aca="false">SUM([1]Cічень!H192+[1]Лютий!H192+[1]Березень!H192+[1]Квітень!H192+[1]Травень!H192+[1]Червень!H192+[1]Липень!H192+[1]Серпень!H192)</f>
        <v>0</v>
      </c>
      <c r="I193" s="45" t="n">
        <f aca="false">SUM([1]Cічень!I192+[1]Лютий!I192+[1]Березень!I192+[1]Квітень!I192+[1]Травень!I192+[1]Червень!I192+[1]Липень!I192+[1]Серпень!I192)</f>
        <v>0</v>
      </c>
      <c r="J193" s="69" t="n">
        <f aca="false">K193/D193</f>
        <v>9.78866666666667</v>
      </c>
      <c r="K193" s="70" t="n">
        <f aca="false">L193+M193+E193</f>
        <v>440.49</v>
      </c>
      <c r="L193" s="71" t="n">
        <f aca="false">F193*1163</f>
        <v>0</v>
      </c>
      <c r="M193" s="71" t="n">
        <f aca="false">G193*9.5</f>
        <v>0</v>
      </c>
      <c r="N193" s="20"/>
      <c r="O193" s="66"/>
    </row>
    <row r="194" customFormat="false" ht="13.8" hidden="false" customHeight="false" outlineLevel="0" collapsed="false">
      <c r="A194" s="42" t="n">
        <v>24</v>
      </c>
      <c r="B194" s="15" t="s">
        <v>173</v>
      </c>
      <c r="C194" s="43" t="n">
        <v>20</v>
      </c>
      <c r="D194" s="43" t="n">
        <v>987</v>
      </c>
      <c r="E194" s="45" t="n">
        <f aca="false">SUM([1]Cічень!E197+[1]Лютий!E197+[1]Березень!E197+[1]Квітень!E197+[1]Травень!E197+[1]Червень!E197+[1]Липень!E197+[1]Серпень!E197)</f>
        <v>7227.14</v>
      </c>
      <c r="F194" s="45" t="n">
        <f aca="false">SUM([1]Cічень!F197+[1]Лютий!F197+[1]Березень!F197+[1]Квітень!F197+[1]Травень!F197+[1]Червень!F197+[1]Липень!F197+[1]Серпень!F197)</f>
        <v>0</v>
      </c>
      <c r="G194" s="45" t="n">
        <f aca="false">SUM([1]Cічень!G197+[1]Лютий!G197+[1]Березень!G197+[1]Квітень!G197+[1]Травень!G197+[1]Червень!G197+[1]Липень!G197+[1]Серпень!G197)</f>
        <v>0</v>
      </c>
      <c r="H194" s="45" t="n">
        <f aca="false">SUM([1]Cічень!H197+[1]Лютий!H197+[1]Березень!H197+[1]Квітень!H197+[1]Травень!H197+[1]Червень!H197+[1]Липень!H197+[1]Серпень!H197)</f>
        <v>37.61</v>
      </c>
      <c r="I194" s="45" t="n">
        <f aca="false">SUM([1]Cічень!I197+[1]Лютий!I197+[1]Березень!I197+[1]Квітень!I197+[1]Травень!I197+[1]Червень!I197+[1]Липень!I197+[1]Серпень!I197)</f>
        <v>0</v>
      </c>
      <c r="J194" s="69" t="n">
        <f aca="false">K194/D194</f>
        <v>7.32233029381966</v>
      </c>
      <c r="K194" s="70" t="n">
        <f aca="false">L194+M194+E194</f>
        <v>7227.14</v>
      </c>
      <c r="L194" s="71" t="n">
        <f aca="false">F194*1163</f>
        <v>0</v>
      </c>
      <c r="M194" s="71" t="n">
        <f aca="false">G194*9.5</f>
        <v>0</v>
      </c>
      <c r="N194" s="20"/>
      <c r="O194" s="66"/>
    </row>
    <row r="195" customFormat="false" ht="13.8" hidden="false" customHeight="false" outlineLevel="0" collapsed="false">
      <c r="A195" s="42" t="n">
        <v>25</v>
      </c>
      <c r="B195" s="15" t="s">
        <v>174</v>
      </c>
      <c r="C195" s="43" t="n">
        <v>47</v>
      </c>
      <c r="D195" s="43" t="n">
        <v>194.4</v>
      </c>
      <c r="E195" s="45" t="n">
        <f aca="false">SUM([1]Cічень!E194+[1]Лютий!E194+[1]Березень!E194+[1]Квітень!E194+[1]Травень!E194+[1]Червень!E194+[1]Липень!E194+[1]Серпень!E194)</f>
        <v>1362.29</v>
      </c>
      <c r="F195" s="45" t="n">
        <f aca="false">SUM([1]Cічень!F194+[1]Лютий!F194+[1]Березень!F194+[1]Квітень!F194+[1]Травень!F194+[1]Червень!F194+[1]Липень!F194+[1]Серпень!F194)</f>
        <v>0</v>
      </c>
      <c r="G195" s="45" t="n">
        <f aca="false">SUM([1]Cічень!G194+[1]Лютий!G194+[1]Березень!G194+[1]Квітень!G194+[1]Травень!G194+[1]Червень!G194+[1]Липень!G194+[1]Серпень!G194)</f>
        <v>0</v>
      </c>
      <c r="H195" s="45" t="n">
        <f aca="false">SUM([1]Cічень!H194+[1]Лютий!H194+[1]Березень!H194+[1]Квітень!H194+[1]Травень!H194+[1]Червень!H194+[1]Липень!H194+[1]Серпень!H194)</f>
        <v>22</v>
      </c>
      <c r="I195" s="45" t="n">
        <f aca="false">SUM([1]Cічень!I194+[1]Лютий!I194+[1]Березень!I194+[1]Квітень!I194+[1]Травень!I194+[1]Червень!I194+[1]Липень!I194+[1]Серпень!I194)</f>
        <v>0</v>
      </c>
      <c r="J195" s="69" t="n">
        <f aca="false">K195/D195</f>
        <v>7.0076646090535</v>
      </c>
      <c r="K195" s="70" t="n">
        <f aca="false">L195+M195+E195</f>
        <v>1362.29</v>
      </c>
      <c r="L195" s="71" t="n">
        <f aca="false">F195*1163</f>
        <v>0</v>
      </c>
      <c r="M195" s="71" t="n">
        <f aca="false">G195*9.5</f>
        <v>0</v>
      </c>
      <c r="N195" s="20"/>
      <c r="O195" s="66"/>
    </row>
    <row r="196" customFormat="false" ht="13.8" hidden="false" customHeight="false" outlineLevel="0" collapsed="false">
      <c r="A196" s="42" t="n">
        <v>26</v>
      </c>
      <c r="B196" s="15" t="s">
        <v>175</v>
      </c>
      <c r="C196" s="43" t="n">
        <v>63</v>
      </c>
      <c r="D196" s="43" t="n">
        <v>198.3</v>
      </c>
      <c r="E196" s="45" t="n">
        <f aca="false">SUM([1]Cічень!E193+[1]Лютий!E193+[1]Березень!E193+[1]Квітень!E193+[1]Травень!E193+[1]Червень!E193+[1]Липень!E193+[1]Серпень!E193)</f>
        <v>1040.49</v>
      </c>
      <c r="F196" s="45" t="n">
        <f aca="false">SUM([1]Cічень!F193+[1]Лютий!F193+[1]Березень!F193+[1]Квітень!F193+[1]Травень!F193+[1]Червень!F193+[1]Липень!F193+[1]Серпень!F193)</f>
        <v>0</v>
      </c>
      <c r="G196" s="45" t="n">
        <f aca="false">SUM([1]Cічень!G193+[1]Лютий!G193+[1]Березень!G193+[1]Квітень!G193+[1]Травень!G193+[1]Червень!G193+[1]Липень!G193+[1]Серпень!G193)</f>
        <v>0</v>
      </c>
      <c r="H196" s="45" t="n">
        <f aca="false">SUM([1]Cічень!H193+[1]Лютий!H193+[1]Березень!H193+[1]Квітень!H193+[1]Травень!H193+[1]Червень!H193+[1]Липень!H193+[1]Серпень!H193)</f>
        <v>11</v>
      </c>
      <c r="I196" s="45" t="n">
        <f aca="false">SUM([1]Cічень!I193+[1]Лютий!I193+[1]Березень!I193+[1]Квітень!I193+[1]Травень!I193+[1]Червень!I193+[1]Липень!I193+[1]Серпень!I193)</f>
        <v>0</v>
      </c>
      <c r="J196" s="69" t="n">
        <f aca="false">K196/D196</f>
        <v>5.24704992435703</v>
      </c>
      <c r="K196" s="70" t="n">
        <f aca="false">L196+M196+E196</f>
        <v>1040.49</v>
      </c>
      <c r="L196" s="71" t="n">
        <f aca="false">F196*1163</f>
        <v>0</v>
      </c>
      <c r="M196" s="71" t="n">
        <f aca="false">G196*9.5</f>
        <v>0</v>
      </c>
      <c r="N196" s="20"/>
      <c r="O196" s="66"/>
    </row>
    <row r="197" customFormat="false" ht="16.35" hidden="false" customHeight="true" outlineLevel="0" collapsed="false">
      <c r="A197" s="42" t="n">
        <v>27</v>
      </c>
      <c r="B197" s="15" t="s">
        <v>176</v>
      </c>
      <c r="C197" s="43" t="n">
        <v>114</v>
      </c>
      <c r="D197" s="43" t="n">
        <v>471.9</v>
      </c>
      <c r="E197" s="45" t="n">
        <f aca="false">SUM([1]Cічень!E198+[1]Лютий!E198+[1]Березень!E198+[1]Квітень!E198+[1]Травень!E198+[1]Червень!E198+[1]Липень!E198+[1]Серпень!E198)</f>
        <v>2251.73</v>
      </c>
      <c r="F197" s="45" t="n">
        <f aca="false">SUM([1]Cічень!F198+[1]Лютий!F198+[1]Березень!F198+[1]Квітень!F198+[1]Травень!F198+[1]Червень!F198+[1]Липень!F198+[1]Серпень!F198)</f>
        <v>0</v>
      </c>
      <c r="G197" s="45" t="n">
        <f aca="false">SUM([1]Cічень!G198+[1]Лютий!G198+[1]Березень!G198+[1]Квітень!G198+[1]Травень!G198+[1]Червень!G198+[1]Липень!G198+[1]Серпень!G198)</f>
        <v>0</v>
      </c>
      <c r="H197" s="45" t="n">
        <f aca="false">SUM([1]Cічень!H198+[1]Лютий!H198+[1]Березень!H198+[1]Квітень!H198+[1]Травень!H198+[1]Червень!H198+[1]Липень!H198+[1]Серпень!H198)</f>
        <v>36.1</v>
      </c>
      <c r="I197" s="45" t="n">
        <f aca="false">SUM([1]Cічень!I198+[1]Лютий!I198+[1]Березень!I198+[1]Квітень!I198+[1]Травень!I198+[1]Червень!I198+[1]Липень!I198+[1]Серпень!I198)</f>
        <v>8.87</v>
      </c>
      <c r="J197" s="69" t="n">
        <f aca="false">K197/D197</f>
        <v>4.77162534435262</v>
      </c>
      <c r="K197" s="70" t="n">
        <f aca="false">L197+M197+E197</f>
        <v>2251.73</v>
      </c>
      <c r="L197" s="71" t="n">
        <f aca="false">F197*1163</f>
        <v>0</v>
      </c>
      <c r="M197" s="71" t="n">
        <f aca="false">G197*9.5</f>
        <v>0</v>
      </c>
      <c r="N197" s="20"/>
      <c r="O197" s="66"/>
    </row>
    <row r="198" customFormat="false" ht="13.8" hidden="false" customHeight="false" outlineLevel="0" collapsed="false">
      <c r="A198" s="42" t="n">
        <v>28</v>
      </c>
      <c r="B198" s="15" t="s">
        <v>177</v>
      </c>
      <c r="C198" s="43" t="n">
        <v>9</v>
      </c>
      <c r="D198" s="43" t="n">
        <v>131.83</v>
      </c>
      <c r="E198" s="45" t="n">
        <f aca="false">SUM([1]Cічень!E204+[1]Лютий!E204+[1]Березень!E204+[1]Квітень!E204+[1]Травень!E204+[1]Червень!E204+[1]Липень!E204+[1]Серпень!E204)</f>
        <v>543.8</v>
      </c>
      <c r="F198" s="45" t="n">
        <f aca="false">SUM([1]Cічень!F204+[1]Лютий!F204+[1]Березень!F204+[1]Квітень!F204+[1]Травень!F204+[1]Червень!F204+[1]Липень!F204+[1]Серпень!F204)</f>
        <v>0</v>
      </c>
      <c r="G198" s="45" t="n">
        <f aca="false">SUM([1]Cічень!G204+[1]Лютий!G204+[1]Березень!G204+[1]Квітень!G204+[1]Травень!G204+[1]Червень!G204+[1]Липень!G204+[1]Серпень!G204)</f>
        <v>0</v>
      </c>
      <c r="H198" s="45" t="n">
        <f aca="false">SUM([1]Cічень!H204+[1]Лютий!H204+[1]Березень!H204+[1]Квітень!H204+[1]Травень!H204+[1]Червень!H204+[1]Липень!H204+[1]Серпень!H204)</f>
        <v>0</v>
      </c>
      <c r="I198" s="45" t="n">
        <f aca="false">SUM([1]Cічень!I204+[1]Лютий!I204+[1]Березень!I204+[1]Квітень!I204+[1]Травень!I204+[1]Червень!I204+[1]Липень!I204+[1]Серпень!I204)</f>
        <v>0</v>
      </c>
      <c r="J198" s="69" t="n">
        <f aca="false">K198/D198</f>
        <v>4.12500948190852</v>
      </c>
      <c r="K198" s="70" t="n">
        <f aca="false">L198+M198+E198</f>
        <v>543.8</v>
      </c>
      <c r="L198" s="71" t="n">
        <f aca="false">F198*1163</f>
        <v>0</v>
      </c>
      <c r="M198" s="71" t="n">
        <f aca="false">G198*9.5</f>
        <v>0</v>
      </c>
      <c r="N198" s="20"/>
      <c r="O198" s="66"/>
    </row>
    <row r="199" customFormat="false" ht="13.8" hidden="false" customHeight="false" outlineLevel="0" collapsed="false">
      <c r="A199" s="42" t="n">
        <v>29</v>
      </c>
      <c r="B199" s="15" t="s">
        <v>178</v>
      </c>
      <c r="C199" s="43" t="n">
        <v>32</v>
      </c>
      <c r="D199" s="43" t="n">
        <v>84.5</v>
      </c>
      <c r="E199" s="45" t="n">
        <f aca="false">SUM([1]Cічень!E200+[1]Лютий!E200+[1]Березень!E200+[1]Квітень!E200+[1]Травень!E200+[1]Червень!E200+[1]Липень!E200+[1]Серпень!E200)</f>
        <v>326.29</v>
      </c>
      <c r="F199" s="45" t="n">
        <f aca="false">SUM([1]Cічень!F200+[1]Лютий!F200+[1]Березень!F200+[1]Квітень!F200+[1]Травень!F200+[1]Червень!F200+[1]Липень!F200+[1]Серпень!F200)</f>
        <v>0</v>
      </c>
      <c r="G199" s="45" t="n">
        <f aca="false">SUM([1]Cічень!G200+[1]Лютий!G200+[1]Березень!G200+[1]Квітень!G200+[1]Травень!G200+[1]Червень!G200+[1]Липень!G200+[1]Серпень!G200)</f>
        <v>0</v>
      </c>
      <c r="H199" s="45" t="n">
        <f aca="false">SUM([1]Cічень!H200+[1]Лютий!H200+[1]Березень!H200+[1]Квітень!H200+[1]Травень!H200+[1]Червень!H200+[1]Липень!H200+[1]Серпень!H200)</f>
        <v>8</v>
      </c>
      <c r="I199" s="45" t="n">
        <f aca="false">SUM([1]Cічень!I200+[1]Лютий!I200+[1]Березень!I200+[1]Квітень!I200+[1]Травень!I200+[1]Червень!I200+[1]Липень!I200+[1]Серпень!I200)</f>
        <v>1</v>
      </c>
      <c r="J199" s="69" t="n">
        <f aca="false">K199/D199</f>
        <v>3.86142011834319</v>
      </c>
      <c r="K199" s="70" t="n">
        <f aca="false">L199+M199+E199</f>
        <v>326.29</v>
      </c>
      <c r="L199" s="71" t="n">
        <f aca="false">F199*1163</f>
        <v>0</v>
      </c>
      <c r="M199" s="71" t="n">
        <f aca="false">G199*9.5</f>
        <v>0</v>
      </c>
      <c r="N199" s="20"/>
      <c r="O199" s="66"/>
    </row>
    <row r="200" customFormat="false" ht="13.8" hidden="false" customHeight="false" outlineLevel="0" collapsed="false">
      <c r="A200" s="42" t="n">
        <v>30</v>
      </c>
      <c r="B200" s="15" t="s">
        <v>179</v>
      </c>
      <c r="C200" s="43" t="n">
        <v>20</v>
      </c>
      <c r="D200" s="43" t="n">
        <v>372.8</v>
      </c>
      <c r="E200" s="45" t="n">
        <f aca="false">SUM([1]Cічень!E195+[1]Лютий!E195+[1]Березень!E195+[1]Квітень!E195+[1]Травень!E195+[1]Червень!E195+[1]Липень!E195+[1]Серпень!E195)</f>
        <v>1351.04</v>
      </c>
      <c r="F200" s="45" t="n">
        <f aca="false">SUM([1]Cічень!F195+[1]Лютий!F195+[1]Березень!F195+[1]Квітень!F195+[1]Травень!F195+[1]Червень!F195+[1]Липень!F195+[1]Серпень!F195)</f>
        <v>0</v>
      </c>
      <c r="G200" s="45" t="n">
        <f aca="false">SUM([1]Cічень!G195+[1]Лютий!G195+[1]Березень!G195+[1]Квітень!G195+[1]Травень!G195+[1]Червень!G195+[1]Липень!G195+[1]Серпень!G195)</f>
        <v>0</v>
      </c>
      <c r="H200" s="45" t="n">
        <f aca="false">SUM([1]Cічень!H195+[1]Лютий!H195+[1]Березень!H195+[1]Квітень!H195+[1]Травень!H195+[1]Червень!H195+[1]Липень!H195+[1]Серпень!H195)</f>
        <v>0</v>
      </c>
      <c r="I200" s="45" t="n">
        <f aca="false">SUM([1]Cічень!I195+[1]Лютий!I195+[1]Березень!I195+[1]Квітень!I195+[1]Травень!I195+[1]Червень!I195+[1]Липень!I195+[1]Серпень!I195)</f>
        <v>0</v>
      </c>
      <c r="J200" s="69" t="n">
        <f aca="false">K200/D200</f>
        <v>3.62403433476395</v>
      </c>
      <c r="K200" s="70" t="n">
        <f aca="false">L200+M200+E200</f>
        <v>1351.04</v>
      </c>
      <c r="L200" s="71" t="n">
        <f aca="false">F200*1163</f>
        <v>0</v>
      </c>
      <c r="M200" s="71" t="n">
        <f aca="false">G200*9.5</f>
        <v>0</v>
      </c>
      <c r="N200" s="20"/>
      <c r="O200" s="66"/>
    </row>
    <row r="201" customFormat="false" ht="13.8" hidden="false" customHeight="false" outlineLevel="0" collapsed="false">
      <c r="A201" s="42" t="n">
        <v>31</v>
      </c>
      <c r="B201" s="15" t="s">
        <v>180</v>
      </c>
      <c r="C201" s="43" t="n">
        <v>15</v>
      </c>
      <c r="D201" s="43" t="n">
        <v>277</v>
      </c>
      <c r="E201" s="45" t="n">
        <f aca="false">SUM([1]Cічень!E201+[1]Лютий!E201+[1]Березень!E201+[1]Квітень!E201+[1]Травень!E201+[1]Червень!E201+[1]Липень!E201+[1]Серпень!E201)</f>
        <v>935.28</v>
      </c>
      <c r="F201" s="45" t="n">
        <f aca="false">SUM([1]Cічень!F201+[1]Лютий!F201+[1]Березень!F201+[1]Квітень!F201+[1]Травень!F201+[1]Червень!F201+[1]Липень!F201+[1]Серпень!F201)</f>
        <v>0</v>
      </c>
      <c r="G201" s="45" t="n">
        <f aca="false">SUM([1]Cічень!G201+[1]Лютий!G201+[1]Березень!G201+[1]Квітень!G201+[1]Травень!G201+[1]Червень!G201+[1]Липень!G201+[1]Серпень!G201)</f>
        <v>0</v>
      </c>
      <c r="H201" s="45" t="n">
        <f aca="false">SUM([1]Cічень!H201+[1]Лютий!H201+[1]Березень!H201+[1]Квітень!H201+[1]Травень!H201+[1]Червень!H201+[1]Липень!H201+[1]Серпень!H201)</f>
        <v>0</v>
      </c>
      <c r="I201" s="45" t="n">
        <f aca="false">SUM([1]Cічень!I201+[1]Лютий!I201+[1]Березень!I201+[1]Квітень!I201+[1]Травень!I201+[1]Червень!I201+[1]Липень!I201+[1]Серпень!I201)</f>
        <v>0</v>
      </c>
      <c r="J201" s="69" t="n">
        <f aca="false">K201/D201</f>
        <v>3.37646209386282</v>
      </c>
      <c r="K201" s="70" t="n">
        <f aca="false">L201+M201+E201</f>
        <v>935.28</v>
      </c>
      <c r="L201" s="71" t="n">
        <f aca="false">F201*1163</f>
        <v>0</v>
      </c>
      <c r="M201" s="71" t="n">
        <f aca="false">G201*9.5</f>
        <v>0</v>
      </c>
      <c r="N201" s="20"/>
      <c r="O201" s="66"/>
    </row>
    <row r="202" customFormat="false" ht="13.8" hidden="false" customHeight="false" outlineLevel="0" collapsed="false">
      <c r="A202" s="42" t="n">
        <v>32</v>
      </c>
      <c r="B202" s="15" t="s">
        <v>181</v>
      </c>
      <c r="C202" s="43" t="n">
        <v>57</v>
      </c>
      <c r="D202" s="43" t="n">
        <v>240.1</v>
      </c>
      <c r="E202" s="45" t="n">
        <f aca="false">SUM([1]Cічень!E203+[1]Лютий!E203+[1]Березень!E203+[1]Квітень!E203+[1]Травень!E203+[1]Червень!E203+[1]Липень!E203+[1]Серпень!E203)</f>
        <v>564.48</v>
      </c>
      <c r="F202" s="45" t="n">
        <f aca="false">SUM([1]Cічень!F203+[1]Лютий!F203+[1]Березень!F203+[1]Квітень!F203+[1]Травень!F203+[1]Червень!F203+[1]Липень!F203+[1]Серпень!F203)</f>
        <v>0</v>
      </c>
      <c r="G202" s="45" t="n">
        <f aca="false">SUM([1]Cічень!G203+[1]Лютий!G203+[1]Березень!G203+[1]Квітень!G203+[1]Травень!G203+[1]Червень!G203+[1]Липень!G203+[1]Серпень!G203)</f>
        <v>0</v>
      </c>
      <c r="H202" s="45" t="n">
        <f aca="false">SUM([1]Cічень!H203+[1]Лютий!H203+[1]Березень!H203+[1]Квітень!H203+[1]Травень!H203+[1]Червень!H203+[1]Липень!H203+[1]Серпень!H203)</f>
        <v>17.48</v>
      </c>
      <c r="I202" s="45" t="n">
        <f aca="false">SUM([1]Cічень!I203+[1]Лютий!I203+[1]Березень!I203+[1]Квітень!I203+[1]Травень!I203+[1]Червень!I203+[1]Липень!I203+[1]Серпень!I203)</f>
        <v>0</v>
      </c>
      <c r="J202" s="69" t="n">
        <f aca="false">K202/D202</f>
        <v>2.35102040816327</v>
      </c>
      <c r="K202" s="70" t="n">
        <f aca="false">L202+M202+E202</f>
        <v>564.48</v>
      </c>
      <c r="L202" s="71" t="n">
        <f aca="false">F202*1163</f>
        <v>0</v>
      </c>
      <c r="M202" s="71" t="n">
        <f aca="false">G202*9.5</f>
        <v>0</v>
      </c>
      <c r="N202" s="20"/>
      <c r="O202" s="66"/>
    </row>
    <row r="203" customFormat="false" ht="13.8" hidden="false" customHeight="false" outlineLevel="0" collapsed="false">
      <c r="A203" s="42" t="n">
        <v>33</v>
      </c>
      <c r="B203" s="15" t="s">
        <v>182</v>
      </c>
      <c r="C203" s="43" t="n">
        <v>55</v>
      </c>
      <c r="D203" s="43" t="n">
        <v>56</v>
      </c>
      <c r="E203" s="45" t="n">
        <f aca="false">SUM([1]Cічень!E202+[1]Лютий!E202+[1]Березень!E202+[1]Квітень!E202+[1]Травень!E202+[1]Червень!E202+[1]Липень!E202+[1]Серпень!E202)</f>
        <v>120.97</v>
      </c>
      <c r="F203" s="45" t="n">
        <f aca="false">SUM([1]Cічень!F202+[1]Лютий!F202+[1]Березень!F202+[1]Квітень!F202+[1]Травень!F202+[1]Червень!F202+[1]Липень!F202+[1]Серпень!F202)</f>
        <v>0</v>
      </c>
      <c r="G203" s="45" t="n">
        <f aca="false">SUM([1]Cічень!G202+[1]Лютий!G202+[1]Березень!G202+[1]Квітень!G202+[1]Травень!G202+[1]Червень!G202+[1]Липень!G202+[1]Серпень!G202)</f>
        <v>0</v>
      </c>
      <c r="H203" s="45" t="n">
        <f aca="false">SUM([1]Cічень!H202+[1]Лютий!H202+[1]Березень!H202+[1]Квітень!H202+[1]Травень!H202+[1]Червень!H202+[1]Липень!H202+[1]Серпень!H202)</f>
        <v>0</v>
      </c>
      <c r="I203" s="45" t="n">
        <f aca="false">SUM([1]Cічень!I202+[1]Лютий!I202+[1]Березень!I202+[1]Квітень!I202+[1]Травень!I202+[1]Червень!I202+[1]Липень!I202+[1]Серпень!I202)</f>
        <v>0</v>
      </c>
      <c r="J203" s="69" t="n">
        <f aca="false">K203/D203</f>
        <v>2.16017857142857</v>
      </c>
      <c r="K203" s="70" t="n">
        <f aca="false">L203+M203+E203</f>
        <v>120.97</v>
      </c>
      <c r="L203" s="71" t="n">
        <f aca="false">F203*1163</f>
        <v>0</v>
      </c>
      <c r="M203" s="71" t="n">
        <f aca="false">G203*9.5</f>
        <v>0</v>
      </c>
      <c r="N203" s="20"/>
      <c r="O203" s="66"/>
    </row>
    <row r="204" customFormat="false" ht="13.8" hidden="false" customHeight="false" outlineLevel="0" collapsed="false">
      <c r="A204" s="42" t="n">
        <v>34</v>
      </c>
      <c r="B204" s="15" t="s">
        <v>183</v>
      </c>
      <c r="C204" s="43" t="n">
        <v>45</v>
      </c>
      <c r="D204" s="43" t="n">
        <v>140</v>
      </c>
      <c r="E204" s="45" t="n">
        <f aca="false">SUM([1]Cічень!E206+[1]Лютий!E206+[1]Березень!E206+[1]Квітень!E206+[1]Травень!E206+[1]Червень!E206+[1]Липень!E206+[1]Серпень!E206)</f>
        <v>233.49</v>
      </c>
      <c r="F204" s="45" t="n">
        <f aca="false">SUM([1]Cічень!F206+[1]Лютий!F206+[1]Березень!F206+[1]Квітень!F206+[1]Травень!F206+[1]Червень!F206+[1]Липень!F206+[1]Серпень!F206)</f>
        <v>0</v>
      </c>
      <c r="G204" s="45" t="n">
        <f aca="false">SUM([1]Cічень!G206+[1]Лютий!G206+[1]Березень!G206+[1]Квітень!G206+[1]Травень!G206+[1]Червень!G206+[1]Липень!G206+[1]Серпень!G206)</f>
        <v>0</v>
      </c>
      <c r="H204" s="45" t="n">
        <f aca="false">SUM([1]Cічень!H206+[1]Лютий!H206+[1]Березень!H206+[1]Квітень!H206+[1]Травень!H206+[1]Червень!H206+[1]Липень!H206+[1]Серпень!H206)</f>
        <v>0</v>
      </c>
      <c r="I204" s="45" t="n">
        <f aca="false">SUM([1]Cічень!I206+[1]Лютий!I206+[1]Березень!I206+[1]Квітень!I206+[1]Травень!I206+[1]Червень!I206+[1]Липень!I206+[1]Серпень!I206)</f>
        <v>0</v>
      </c>
      <c r="J204" s="69" t="n">
        <f aca="false">K204/D204</f>
        <v>1.66778571428571</v>
      </c>
      <c r="K204" s="70" t="n">
        <f aca="false">L204+M204+E204</f>
        <v>233.49</v>
      </c>
      <c r="L204" s="71" t="n">
        <f aca="false">F204*1163</f>
        <v>0</v>
      </c>
      <c r="M204" s="71" t="n">
        <f aca="false">G204*9.5</f>
        <v>0</v>
      </c>
      <c r="N204" s="20"/>
      <c r="O204" s="66"/>
    </row>
    <row r="205" customFormat="false" ht="13.8" hidden="false" customHeight="false" outlineLevel="0" collapsed="false">
      <c r="A205" s="42" t="n">
        <v>35</v>
      </c>
      <c r="B205" s="15" t="s">
        <v>184</v>
      </c>
      <c r="C205" s="43" t="n">
        <v>7</v>
      </c>
      <c r="D205" s="43" t="n">
        <v>372.6</v>
      </c>
      <c r="E205" s="45" t="n">
        <f aca="false">SUM([1]Cічень!E205+[1]Лютий!E205+[1]Березень!E205+[1]Квітень!E205+[1]Травень!E205+[1]Червень!E205+[1]Липень!E205+[1]Серпень!E205)</f>
        <v>453.49</v>
      </c>
      <c r="F205" s="45" t="n">
        <f aca="false">SUM([1]Cічень!F205+[1]Лютий!F205+[1]Березень!F205+[1]Квітень!F205+[1]Травень!F205+[1]Червень!F205+[1]Липень!F205+[1]Серпень!F205)</f>
        <v>0</v>
      </c>
      <c r="G205" s="45" t="n">
        <f aca="false">SUM([1]Cічень!G205+[1]Лютий!G205+[1]Березень!G205+[1]Квітень!G205+[1]Травень!G205+[1]Червень!G205+[1]Липень!G205+[1]Серпень!G205)</f>
        <v>0</v>
      </c>
      <c r="H205" s="45" t="n">
        <f aca="false">SUM([1]Cічень!H205+[1]Лютий!H205+[1]Березень!H205+[1]Квітень!H205+[1]Травень!H205+[1]Червень!H205+[1]Липень!H205+[1]Серпень!H205)</f>
        <v>0</v>
      </c>
      <c r="I205" s="45" t="n">
        <f aca="false">SUM([1]Cічень!I205+[1]Лютий!I205+[1]Березень!I205+[1]Квітень!I205+[1]Травень!I205+[1]Червень!I205+[1]Липень!I205+[1]Серпень!I205)</f>
        <v>0</v>
      </c>
      <c r="J205" s="69" t="n">
        <f aca="false">K205/D205</f>
        <v>1.21709608158884</v>
      </c>
      <c r="K205" s="70" t="n">
        <f aca="false">L205+M205+E205</f>
        <v>453.49</v>
      </c>
      <c r="L205" s="71" t="n">
        <f aca="false">F205*1163</f>
        <v>0</v>
      </c>
      <c r="M205" s="71" t="n">
        <f aca="false">G205*9.5</f>
        <v>0</v>
      </c>
      <c r="N205" s="20"/>
      <c r="O205" s="66"/>
    </row>
    <row r="206" customFormat="false" ht="13.8" hidden="false" customHeight="false" outlineLevel="0" collapsed="false">
      <c r="A206" s="42" t="n">
        <v>36</v>
      </c>
      <c r="B206" s="15" t="s">
        <v>185</v>
      </c>
      <c r="C206" s="43" t="n">
        <v>62</v>
      </c>
      <c r="D206" s="43" t="n">
        <v>154.2</v>
      </c>
      <c r="E206" s="45" t="n">
        <f aca="false">SUM([1]Cічень!E199+[1]Лютий!E199+[1]Березень!E199+[1]Квітень!E199+[1]Травень!E199+[1]Червень!E199+[1]Липень!E199+[1]Серпень!E199)</f>
        <v>175.88</v>
      </c>
      <c r="F206" s="45" t="n">
        <f aca="false">SUM([1]Cічень!F199+[1]Лютий!F199+[1]Березень!F199+[1]Квітень!F199+[1]Травень!F199+[1]Червень!F199+[1]Липень!F199+[1]Серпень!F199)</f>
        <v>0</v>
      </c>
      <c r="G206" s="45" t="n">
        <f aca="false">SUM([1]Cічень!G199+[1]Лютий!G199+[1]Березень!G199+[1]Квітень!G199+[1]Травень!G199+[1]Червень!G199+[1]Липень!G199+[1]Серпень!G199)</f>
        <v>0</v>
      </c>
      <c r="H206" s="45" t="n">
        <f aca="false">SUM([1]Cічень!H199+[1]Лютий!H199+[1]Березень!H199+[1]Квітень!H199+[1]Травень!H199+[1]Червень!H199+[1]Липень!H199+[1]Серпень!H199)</f>
        <v>20.62</v>
      </c>
      <c r="I206" s="45" t="n">
        <f aca="false">SUM([1]Cічень!I199+[1]Лютий!I199+[1]Березень!I199+[1]Квітень!I199+[1]Травень!I199+[1]Червень!I199+[1]Липень!I199+[1]Серпень!I199)</f>
        <v>0</v>
      </c>
      <c r="J206" s="69" t="n">
        <f aca="false">K206/D206</f>
        <v>1.14059662775616</v>
      </c>
      <c r="K206" s="70" t="n">
        <f aca="false">L206+M206+E206</f>
        <v>175.88</v>
      </c>
      <c r="L206" s="71" t="n">
        <f aca="false">F206*1163</f>
        <v>0</v>
      </c>
      <c r="M206" s="71" t="n">
        <f aca="false">G206*9.5</f>
        <v>0</v>
      </c>
      <c r="N206" s="20"/>
      <c r="O206" s="66"/>
    </row>
    <row r="207" customFormat="false" ht="13.8" hidden="false" customHeight="false" outlineLevel="0" collapsed="false">
      <c r="A207" s="52"/>
      <c r="B207" s="53" t="s">
        <v>186</v>
      </c>
      <c r="C207" s="54" t="n">
        <f aca="false">SUM(C171:C206)</f>
        <v>4326</v>
      </c>
      <c r="D207" s="54" t="n">
        <f aca="false">SUM(D171:D206)</f>
        <v>21839.93</v>
      </c>
      <c r="E207" s="54" t="n">
        <f aca="false">SUM(E171:E206)</f>
        <v>132252.35</v>
      </c>
      <c r="F207" s="54" t="n">
        <f aca="false">SUM(F171:F206)</f>
        <v>1038.32</v>
      </c>
      <c r="G207" s="54" t="n">
        <f aca="false">SUM(G171:G206)</f>
        <v>13436.65</v>
      </c>
      <c r="H207" s="54" t="n">
        <f aca="false">SUM(H171:H206)</f>
        <v>1668.72</v>
      </c>
      <c r="I207" s="54" t="n">
        <f aca="false">SUM(I171:I206)</f>
        <v>25.87</v>
      </c>
      <c r="J207" s="59"/>
      <c r="K207" s="58"/>
      <c r="L207" s="58"/>
      <c r="M207" s="58"/>
      <c r="N207" s="20"/>
      <c r="O207" s="66"/>
    </row>
    <row r="208" customFormat="false" ht="13.8" hidden="false" customHeight="false" outlineLevel="0" collapsed="false">
      <c r="A208" s="52"/>
      <c r="B208" s="53" t="s">
        <v>187</v>
      </c>
      <c r="C208" s="54"/>
      <c r="D208" s="54"/>
      <c r="E208" s="54"/>
      <c r="F208" s="54"/>
      <c r="G208" s="54"/>
      <c r="H208" s="54"/>
      <c r="I208" s="54"/>
      <c r="J208" s="60" t="n">
        <f aca="false">SUM(J171:J206)/36</f>
        <v>38.8636869254199</v>
      </c>
      <c r="K208" s="58"/>
      <c r="L208" s="58"/>
      <c r="M208" s="58"/>
      <c r="N208" s="20"/>
      <c r="O208" s="66"/>
    </row>
    <row r="209" customFormat="false" ht="18.6" hidden="false" customHeight="true" outlineLevel="0" collapsed="false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6"/>
      <c r="L209" s="6"/>
      <c r="M209" s="6"/>
      <c r="N209" s="20"/>
      <c r="O209" s="66"/>
    </row>
    <row r="210" customFormat="false" ht="17.1" hidden="false" customHeight="true" outlineLevel="0" collapsed="false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6"/>
      <c r="L210" s="6"/>
      <c r="M210" s="6"/>
      <c r="N210" s="20"/>
      <c r="O210" s="66"/>
    </row>
    <row r="211" customFormat="false" ht="24.75" hidden="false" customHeight="true" outlineLevel="0" collapsed="false">
      <c r="A211" s="8" t="s">
        <v>1</v>
      </c>
      <c r="B211" s="9" t="s">
        <v>2</v>
      </c>
      <c r="C211" s="9" t="s">
        <v>3</v>
      </c>
      <c r="D211" s="9" t="s">
        <v>4</v>
      </c>
      <c r="E211" s="9" t="s">
        <v>5</v>
      </c>
      <c r="F211" s="9"/>
      <c r="G211" s="9"/>
      <c r="H211" s="9"/>
      <c r="I211" s="9"/>
      <c r="J211" s="9" t="s">
        <v>6</v>
      </c>
      <c r="K211" s="9" t="s">
        <v>7</v>
      </c>
      <c r="L211" s="9"/>
      <c r="M211" s="9"/>
      <c r="N211" s="20"/>
      <c r="O211" s="66"/>
    </row>
    <row r="212" customFormat="false" ht="35.05" hidden="false" customHeight="false" outlineLevel="0" collapsed="false">
      <c r="A212" s="8"/>
      <c r="B212" s="9"/>
      <c r="C212" s="9"/>
      <c r="D212" s="9"/>
      <c r="E212" s="9" t="s">
        <v>8</v>
      </c>
      <c r="F212" s="9" t="s">
        <v>9</v>
      </c>
      <c r="G212" s="9" t="s">
        <v>10</v>
      </c>
      <c r="H212" s="9" t="s">
        <v>11</v>
      </c>
      <c r="I212" s="9" t="s">
        <v>12</v>
      </c>
      <c r="J212" s="9"/>
      <c r="K212" s="9" t="s">
        <v>13</v>
      </c>
      <c r="L212" s="9" t="s">
        <v>14</v>
      </c>
      <c r="M212" s="9" t="s">
        <v>15</v>
      </c>
      <c r="N212" s="20"/>
      <c r="O212" s="66"/>
    </row>
    <row r="213" customFormat="false" ht="13.8" hidden="false" customHeight="false" outlineLevel="0" collapsed="false">
      <c r="A213" s="41" t="s">
        <v>188</v>
      </c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20"/>
      <c r="O213" s="66"/>
    </row>
    <row r="214" customFormat="false" ht="13.8" hidden="false" customHeight="false" outlineLevel="0" collapsed="false">
      <c r="A214" s="61" t="n">
        <v>1</v>
      </c>
      <c r="B214" s="72" t="s">
        <v>189</v>
      </c>
      <c r="C214" s="73" t="n">
        <v>1000</v>
      </c>
      <c r="D214" s="73" t="n">
        <v>2559.06</v>
      </c>
      <c r="E214" s="45" t="n">
        <f aca="false">SUM([1]Cічень!E216+[1]Лютий!E216+[1]Березень!E216+[1]Квітень!E216+[1]Травень!E216+[1]Червень!E216+[1]Липень!E216+[1]Серпень!E216)</f>
        <v>86764.32</v>
      </c>
      <c r="F214" s="45" t="n">
        <f aca="false">SUM([1]Cічень!F216+[1]Лютий!F216+[1]Березень!F216+[1]Квітень!F216+[1]Травень!F216+[1]Червень!F216+[1]Липень!F216+[1]Серпень!F216)</f>
        <v>327.11</v>
      </c>
      <c r="G214" s="45" t="n">
        <f aca="false">SUM([1]Cічень!G216+[1]Лютий!G216+[1]Березень!G216+[1]Квітень!G216+[1]Травень!G216+[1]Червень!G216+[1]Липень!G216+[1]Серпень!G216)</f>
        <v>0</v>
      </c>
      <c r="H214" s="45" t="n">
        <f aca="false">SUM([1]Cічень!H216+[1]Лютий!H216+[1]Березень!H216+[1]Квітень!H216+[1]Травень!H216+[1]Червень!H216+[1]Липень!H216+[1]Серпень!H216)</f>
        <v>4712.61</v>
      </c>
      <c r="I214" s="45" t="n">
        <f aca="false">SUM([1]Cічень!I216+[1]Лютий!I216+[1]Березень!I216+[1]Квітень!I216+[1]Травень!I216+[1]Червень!I216+[1]Липень!I216+[1]Серпень!I216)</f>
        <v>0</v>
      </c>
      <c r="J214" s="74" t="n">
        <f aca="false">K214/D214</f>
        <v>182.564398646378</v>
      </c>
      <c r="K214" s="75" t="n">
        <f aca="false">L214+M214+E214</f>
        <v>467193.25</v>
      </c>
      <c r="L214" s="75" t="n">
        <f aca="false">F214*1163</f>
        <v>380428.93</v>
      </c>
      <c r="M214" s="75" t="n">
        <f aca="false">G214*9.5</f>
        <v>0</v>
      </c>
      <c r="N214" s="20"/>
      <c r="O214" s="66"/>
    </row>
    <row r="215" customFormat="false" ht="13.8" hidden="false" customHeight="false" outlineLevel="0" collapsed="false">
      <c r="A215" s="61" t="n">
        <v>2</v>
      </c>
      <c r="B215" s="72" t="s">
        <v>190</v>
      </c>
      <c r="C215" s="73" t="n">
        <v>61</v>
      </c>
      <c r="D215" s="73" t="n">
        <v>861</v>
      </c>
      <c r="E215" s="45" t="n">
        <f aca="false">SUM([1]Cічень!E214+[1]Лютий!E214+[1]Березень!E214+[1]Квітень!E214+[1]Травень!E214+[1]Червень!E214+[1]Липень!E214+[1]Серпень!E214)</f>
        <v>18409.81</v>
      </c>
      <c r="F215" s="45" t="n">
        <f aca="false">SUM([1]Cічень!F214+[1]Лютий!F214+[1]Березень!F214+[1]Квітень!F214+[1]Травень!F214+[1]Червень!F214+[1]Липень!F214+[1]Серпень!F214)</f>
        <v>0</v>
      </c>
      <c r="G215" s="45" t="n">
        <f aca="false">SUM([1]Cічень!G214+[1]Лютий!G214+[1]Березень!G214+[1]Квітень!G214+[1]Травень!G214+[1]Червень!G214+[1]Липень!G214+[1]Серпень!G214)</f>
        <v>5204.61</v>
      </c>
      <c r="H215" s="45" t="n">
        <f aca="false">SUM([1]Cічень!H214+[1]Лютий!H214+[1]Березень!H214+[1]Квітень!H214+[1]Травень!H214+[1]Червень!H214+[1]Липень!H214+[1]Серпень!H214)</f>
        <v>29</v>
      </c>
      <c r="I215" s="45" t="n">
        <f aca="false">SUM([1]Cічень!I214+[1]Лютий!I214+[1]Березень!I214+[1]Квітень!I214+[1]Травень!I214+[1]Червень!I214+[1]Липень!I214+[1]Серпень!I214)</f>
        <v>0</v>
      </c>
      <c r="J215" s="74" t="n">
        <f aca="false">K215/D215</f>
        <v>78.8079036004646</v>
      </c>
      <c r="K215" s="75" t="n">
        <f aca="false">L215+M215+E215</f>
        <v>67853.605</v>
      </c>
      <c r="L215" s="75" t="n">
        <f aca="false">F215*1163</f>
        <v>0</v>
      </c>
      <c r="M215" s="75" t="n">
        <f aca="false">G215*9.5</f>
        <v>49443.795</v>
      </c>
      <c r="N215" s="20"/>
      <c r="O215" s="66"/>
    </row>
    <row r="216" customFormat="false" ht="13.8" hidden="false" customHeight="false" outlineLevel="0" collapsed="false">
      <c r="A216" s="61" t="n">
        <v>3</v>
      </c>
      <c r="B216" s="72" t="s">
        <v>191</v>
      </c>
      <c r="C216" s="73" t="n">
        <v>193</v>
      </c>
      <c r="D216" s="73" t="n">
        <v>1427.58</v>
      </c>
      <c r="E216" s="45" t="n">
        <f aca="false">SUM([1]Cічень!E215+[1]Лютий!E215+[1]Березень!E215+[1]Квітень!E215+[1]Травень!E215+[1]Червень!E215+[1]Липень!E215+[1]Серпень!E215)</f>
        <v>22140.89</v>
      </c>
      <c r="F216" s="45" t="n">
        <f aca="false">SUM([1]Cічень!F215+[1]Лютий!F215+[1]Березень!F215+[1]Квітень!F215+[1]Травень!F215+[1]Червень!F215+[1]Липень!F215+[1]Серпень!F215)</f>
        <v>63.34</v>
      </c>
      <c r="G216" s="45" t="n">
        <f aca="false">SUM([1]Cічень!G215+[1]Лютий!G215+[1]Березень!G215+[1]Квітень!G215+[1]Травень!G215+[1]Червень!G215+[1]Липень!G215+[1]Серпень!G215)</f>
        <v>3.19</v>
      </c>
      <c r="H216" s="45" t="n">
        <f aca="false">SUM([1]Cічень!H215+[1]Лютий!H215+[1]Березень!H215+[1]Квітень!H215+[1]Травень!H215+[1]Червень!H215+[1]Липень!H215+[1]Серпень!H215)</f>
        <v>236.54</v>
      </c>
      <c r="I216" s="45" t="n">
        <f aca="false">SUM([1]Cічень!I215+[1]Лютий!I215+[1]Березень!I215+[1]Квітень!I215+[1]Травень!I215+[1]Червень!I215+[1]Липень!I215+[1]Серпень!I215)</f>
        <v>58.94</v>
      </c>
      <c r="J216" s="74" t="n">
        <f aca="false">K216/D216</f>
        <v>67.1315197747237</v>
      </c>
      <c r="K216" s="75" t="n">
        <f aca="false">L216+M216+E216</f>
        <v>95835.615</v>
      </c>
      <c r="L216" s="75" t="n">
        <f aca="false">F216*1163</f>
        <v>73664.42</v>
      </c>
      <c r="M216" s="75" t="n">
        <f aca="false">G216*9.5</f>
        <v>30.305</v>
      </c>
      <c r="N216" s="20"/>
      <c r="O216" s="66"/>
    </row>
    <row r="217" customFormat="false" ht="13.8" hidden="false" customHeight="false" outlineLevel="0" collapsed="false">
      <c r="A217" s="61" t="n">
        <v>4</v>
      </c>
      <c r="B217" s="72" t="s">
        <v>192</v>
      </c>
      <c r="C217" s="73" t="n">
        <v>60</v>
      </c>
      <c r="D217" s="73" t="n">
        <v>217</v>
      </c>
      <c r="E217" s="45" t="n">
        <f aca="false">SUM([1]Cічень!E217+[1]Лютий!E217+[1]Березень!E217+[1]Квітень!E217+[1]Травень!E217+[1]Червень!E217+[1]Липень!E217+[1]Серпень!E217)</f>
        <v>2040.42</v>
      </c>
      <c r="F217" s="45" t="n">
        <f aca="false">SUM([1]Cічень!F217+[1]Лютий!F217+[1]Березень!F217+[1]Квітень!F217+[1]Травень!F217+[1]Червень!F217+[1]Липень!F217+[1]Серпень!F217)</f>
        <v>9.36</v>
      </c>
      <c r="G217" s="45" t="n">
        <f aca="false">SUM([1]Cічень!G217+[1]Лютий!G217+[1]Березень!G217+[1]Квітень!G217+[1]Травень!G217+[1]Червень!G217+[1]Липень!G217+[1]Серпень!G217)</f>
        <v>0</v>
      </c>
      <c r="H217" s="45" t="n">
        <f aca="false">SUM([1]Cічень!H217+[1]Лютий!H217+[1]Березень!H217+[1]Квітень!H217+[1]Травень!H217+[1]Червень!H217+[1]Липень!H217+[1]Серпень!H217)</f>
        <v>26</v>
      </c>
      <c r="I217" s="45" t="n">
        <f aca="false">SUM([1]Cічень!I217+[1]Лютий!I217+[1]Березень!I217+[1]Квітень!I217+[1]Травень!I217+[1]Червень!I217+[1]Липень!I217+[1]Серпень!I217)</f>
        <v>1</v>
      </c>
      <c r="J217" s="74" t="n">
        <f aca="false">K217/D217</f>
        <v>59.5672811059908</v>
      </c>
      <c r="K217" s="75" t="n">
        <f aca="false">L217+M217+E217</f>
        <v>12926.1</v>
      </c>
      <c r="L217" s="75" t="n">
        <f aca="false">F217*1163</f>
        <v>10885.68</v>
      </c>
      <c r="M217" s="75" t="n">
        <f aca="false">G217*9.5</f>
        <v>0</v>
      </c>
      <c r="N217" s="20"/>
      <c r="O217" s="66"/>
    </row>
    <row r="218" customFormat="false" ht="13.8" hidden="false" customHeight="false" outlineLevel="0" collapsed="false">
      <c r="A218" s="61" t="n">
        <v>5</v>
      </c>
      <c r="B218" s="72" t="s">
        <v>193</v>
      </c>
      <c r="C218" s="73" t="n">
        <v>280</v>
      </c>
      <c r="D218" s="73" t="n">
        <v>1318.3</v>
      </c>
      <c r="E218" s="45" t="n">
        <f aca="false">SUM([1]Cічень!E218+[1]Лютий!E218+[1]Березень!E218+[1]Квітень!E218+[1]Травень!E218+[1]Червень!E218+[1]Липень!E218+[1]Серпень!E218)</f>
        <v>55603.39</v>
      </c>
      <c r="F218" s="45" t="n">
        <f aca="false">SUM([1]Cічень!F218+[1]Лютий!F218+[1]Березень!F218+[1]Квітень!F218+[1]Травень!F218+[1]Червень!F218+[1]Липень!F218+[1]Серпень!F218)</f>
        <v>0</v>
      </c>
      <c r="G218" s="45" t="n">
        <f aca="false">SUM([1]Cічень!G218+[1]Лютий!G218+[1]Березень!G218+[1]Квітень!G218+[1]Травень!G218+[1]Червень!G218+[1]Липень!G218+[1]Серпень!G218)</f>
        <v>0</v>
      </c>
      <c r="H218" s="45" t="n">
        <f aca="false">SUM([1]Cічень!H218+[1]Лютий!H218+[1]Березень!H218+[1]Квітень!H218+[1]Травень!H218+[1]Червень!H218+[1]Липень!H218+[1]Серпень!H218)</f>
        <v>259.36</v>
      </c>
      <c r="I218" s="45" t="n">
        <f aca="false">SUM([1]Cічень!I218+[1]Лютий!I218+[1]Березень!I218+[1]Квітень!I218+[1]Травень!I218+[1]Червень!I218+[1]Липень!I218+[1]Серпень!I218)</f>
        <v>0</v>
      </c>
      <c r="J218" s="74" t="n">
        <f aca="false">K218/D218</f>
        <v>42.1781005840856</v>
      </c>
      <c r="K218" s="75" t="n">
        <f aca="false">L218+M218+E218</f>
        <v>55603.39</v>
      </c>
      <c r="L218" s="75" t="n">
        <f aca="false">F218*1163</f>
        <v>0</v>
      </c>
      <c r="M218" s="75" t="n">
        <f aca="false">G218*9.5</f>
        <v>0</v>
      </c>
      <c r="N218" s="20"/>
      <c r="O218" s="66"/>
    </row>
    <row r="219" customFormat="false" ht="13.8" hidden="false" customHeight="false" outlineLevel="0" collapsed="false">
      <c r="A219" s="61" t="n">
        <v>6</v>
      </c>
      <c r="B219" s="72" t="s">
        <v>194</v>
      </c>
      <c r="C219" s="73" t="n">
        <v>80</v>
      </c>
      <c r="D219" s="73" t="n">
        <v>213.7</v>
      </c>
      <c r="E219" s="45" t="n">
        <f aca="false">SUM([1]Cічень!E220+[1]Лютий!E220+[1]Березень!E220+[1]Квітень!E220+[1]Травень!E220+[1]Червень!E220+[1]Липень!E220+[1]Серпень!E220)</f>
        <v>399.81</v>
      </c>
      <c r="F219" s="45" t="n">
        <f aca="false">SUM([1]Cічень!F220+[1]Лютий!F220+[1]Березень!F220+[1]Квітень!F220+[1]Травень!F220+[1]Червень!F220+[1]Липень!F220+[1]Серпень!F220)</f>
        <v>0</v>
      </c>
      <c r="G219" s="45" t="n">
        <f aca="false">SUM([1]Cічень!G220+[1]Лютий!G220+[1]Березень!G220+[1]Квітень!G220+[1]Травень!G220+[1]Червень!G220+[1]Липень!G220+[1]Серпень!G220)</f>
        <v>0</v>
      </c>
      <c r="H219" s="45" t="n">
        <f aca="false">SUM([1]Cічень!H220+[1]Лютий!H220+[1]Березень!H220+[1]Квітень!H220+[1]Травень!H220+[1]Червень!H220+[1]Липень!H220+[1]Серпень!H220)</f>
        <v>18.72</v>
      </c>
      <c r="I219" s="45" t="n">
        <f aca="false">SUM([1]Cічень!I220+[1]Лютий!I220+[1]Березень!I220+[1]Квітень!I220+[1]Травень!I220+[1]Червень!I220+[1]Липень!I220+[1]Серпень!I220)</f>
        <v>11</v>
      </c>
      <c r="J219" s="74" t="n">
        <f aca="false">K219/D219</f>
        <v>1.87089377632195</v>
      </c>
      <c r="K219" s="75" t="n">
        <f aca="false">L219+M219+E219</f>
        <v>399.81</v>
      </c>
      <c r="L219" s="75" t="n">
        <f aca="false">F219*1163</f>
        <v>0</v>
      </c>
      <c r="M219" s="75" t="n">
        <f aca="false">G219*9.5</f>
        <v>0</v>
      </c>
      <c r="N219" s="20"/>
      <c r="O219" s="66"/>
    </row>
    <row r="220" customFormat="false" ht="13.8" hidden="false" customHeight="false" outlineLevel="0" collapsed="false">
      <c r="A220" s="61" t="n">
        <v>7</v>
      </c>
      <c r="B220" s="72" t="s">
        <v>195</v>
      </c>
      <c r="C220" s="73" t="n">
        <v>40</v>
      </c>
      <c r="D220" s="73" t="n">
        <v>173.8</v>
      </c>
      <c r="E220" s="45" t="n">
        <f aca="false">SUM([1]Cічень!E221+[1]Лютий!E221+[1]Березень!E221+[1]Квітень!E221+[1]Травень!E221+[1]Червень!E221+[1]Липень!E221+[1]Серпень!E221)</f>
        <v>184.99</v>
      </c>
      <c r="F220" s="45" t="n">
        <f aca="false">SUM([1]Cічень!F221+[1]Лютий!F221+[1]Березень!F221+[1]Квітень!F221+[1]Травень!F221+[1]Червень!F221+[1]Липень!F221+[1]Серпень!F221)</f>
        <v>0</v>
      </c>
      <c r="G220" s="45" t="n">
        <f aca="false">SUM([1]Cічень!G221+[1]Лютий!G221+[1]Березень!G221+[1]Квітень!G221+[1]Травень!G221+[1]Червень!G221+[1]Липень!G221+[1]Серпень!G221)</f>
        <v>0</v>
      </c>
      <c r="H220" s="45" t="n">
        <f aca="false">SUM([1]Cічень!H221+[1]Лютий!H221+[1]Березень!H221+[1]Квітень!H221+[1]Травень!H221+[1]Червень!H221+[1]Липень!H221+[1]Серпень!H221)</f>
        <v>4.59</v>
      </c>
      <c r="I220" s="45" t="n">
        <f aca="false">SUM([1]Cічень!I221+[1]Лютий!I221+[1]Березень!I221+[1]Квітень!I221+[1]Травень!I221+[1]Червень!I221+[1]Липень!I221+[1]Серпень!I221)</f>
        <v>0</v>
      </c>
      <c r="J220" s="74" t="n">
        <f aca="false">K220/D220</f>
        <v>1.06438434982739</v>
      </c>
      <c r="K220" s="75" t="n">
        <f aca="false">L220+M220+E220</f>
        <v>184.99</v>
      </c>
      <c r="L220" s="75" t="n">
        <f aca="false">F220*1163</f>
        <v>0</v>
      </c>
      <c r="M220" s="75" t="n">
        <f aca="false">G220*9.5</f>
        <v>0</v>
      </c>
      <c r="N220" s="20"/>
      <c r="O220" s="66"/>
    </row>
    <row r="221" customFormat="false" ht="13.8" hidden="false" customHeight="false" outlineLevel="0" collapsed="false">
      <c r="A221" s="61" t="n">
        <v>8</v>
      </c>
      <c r="B221" s="76" t="s">
        <v>196</v>
      </c>
      <c r="C221" s="73" t="n">
        <v>20</v>
      </c>
      <c r="D221" s="73" t="n">
        <v>94.55</v>
      </c>
      <c r="E221" s="45" t="n">
        <f aca="false">SUM([1]Cічень!E223+[1]Лютий!E223+[1]Березень!E223+[1]Квітень!E223+[1]Травень!E223+[1]Червень!E223+[1]Липень!E223+[1]Серпень!E223)</f>
        <v>20</v>
      </c>
      <c r="F221" s="45" t="n">
        <f aca="false">SUM([1]Cічень!F223+[1]Лютий!F223+[1]Березень!F223+[1]Квітень!F223+[1]Травень!F223+[1]Червень!F223+[1]Липень!F223+[1]Серпень!F223)</f>
        <v>0</v>
      </c>
      <c r="G221" s="45" t="n">
        <f aca="false">SUM([1]Cічень!G223+[1]Лютий!G223+[1]Березень!G223+[1]Квітень!G223+[1]Травень!G223+[1]Червень!G223+[1]Липень!G223+[1]Серпень!G223)</f>
        <v>0</v>
      </c>
      <c r="H221" s="45" t="n">
        <f aca="false">SUM([1]Cічень!H223+[1]Лютий!H223+[1]Березень!H223+[1]Квітень!H223+[1]Травень!H223+[1]Червень!H223+[1]Липень!H223+[1]Серпень!H223)</f>
        <v>0</v>
      </c>
      <c r="I221" s="45" t="n">
        <f aca="false">SUM([1]Cічень!I223+[1]Лютий!I223+[1]Березень!I223+[1]Квітень!I223+[1]Травень!I223+[1]Червень!I223+[1]Липень!I223+[1]Серпень!I223)</f>
        <v>0</v>
      </c>
      <c r="J221" s="74" t="n">
        <f aca="false">K221/D221</f>
        <v>0.211528291909043</v>
      </c>
      <c r="K221" s="75" t="n">
        <f aca="false">L221+M221+E221</f>
        <v>20</v>
      </c>
      <c r="L221" s="75" t="n">
        <f aca="false">F221*1163</f>
        <v>0</v>
      </c>
      <c r="M221" s="75" t="n">
        <f aca="false">G221*9.5</f>
        <v>0</v>
      </c>
      <c r="N221" s="20"/>
      <c r="O221" s="66"/>
    </row>
    <row r="222" customFormat="false" ht="13.8" hidden="false" customHeight="false" outlineLevel="0" collapsed="false">
      <c r="A222" s="61" t="n">
        <v>9</v>
      </c>
      <c r="B222" s="72" t="s">
        <v>197</v>
      </c>
      <c r="C222" s="73"/>
      <c r="D222" s="73" t="n">
        <v>121.6</v>
      </c>
      <c r="E222" s="45" t="n">
        <f aca="false">SUM([1]Cічень!E219+[1]Лютий!E219+[1]Березень!E219+[1]Квітень!E219+[1]Травень!E219+[1]Червень!E219+[1]Липень!E219+[1]Серпень!E219)</f>
        <v>0</v>
      </c>
      <c r="F222" s="45" t="n">
        <f aca="false">SUM([1]Cічень!F219+[1]Лютий!F219+[1]Березень!F219+[1]Квітень!F219+[1]Травень!F219+[1]Червень!F219+[1]Липень!F219+[1]Серпень!F219)</f>
        <v>0</v>
      </c>
      <c r="G222" s="45" t="n">
        <f aca="false">SUM([1]Cічень!G219+[1]Лютий!G219+[1]Березень!G219+[1]Квітень!G219+[1]Травень!G219+[1]Червень!G219+[1]Липень!G219+[1]Серпень!G219)</f>
        <v>0</v>
      </c>
      <c r="H222" s="45" t="n">
        <f aca="false">SUM([1]Cічень!H219+[1]Лютий!H219+[1]Березень!H219+[1]Квітень!H219+[1]Травень!H219+[1]Червень!H219+[1]Липень!H219+[1]Серпень!H219)</f>
        <v>0</v>
      </c>
      <c r="I222" s="45" t="n">
        <f aca="false">SUM([1]Cічень!I219+[1]Лютий!I219+[1]Березень!I219+[1]Квітень!I219+[1]Травень!I219+[1]Червень!I219+[1]Липень!I219+[1]Серпень!I219)</f>
        <v>0</v>
      </c>
      <c r="J222" s="74" t="n">
        <f aca="false">K222/D222</f>
        <v>0</v>
      </c>
      <c r="K222" s="75" t="n">
        <f aca="false">L222+M222+E222</f>
        <v>0</v>
      </c>
      <c r="L222" s="75" t="n">
        <f aca="false">F222*1163</f>
        <v>0</v>
      </c>
      <c r="M222" s="75" t="n">
        <f aca="false">G222*9.5</f>
        <v>0</v>
      </c>
      <c r="N222" s="20"/>
      <c r="O222" s="66"/>
    </row>
    <row r="223" customFormat="false" ht="13.8" hidden="false" customHeight="false" outlineLevel="0" collapsed="false">
      <c r="A223" s="61" t="n">
        <v>10</v>
      </c>
      <c r="B223" s="72" t="s">
        <v>198</v>
      </c>
      <c r="C223" s="73" t="n">
        <v>25</v>
      </c>
      <c r="D223" s="73" t="n">
        <v>98.1</v>
      </c>
      <c r="E223" s="45" t="n">
        <f aca="false">SUM([1]Cічень!E222+[1]Лютий!E222+[1]Березень!E222+[1]Квітень!E222+[1]Травень!E222+[1]Червень!E222+[1]Липень!E222+[1]Серпень!E222)</f>
        <v>0</v>
      </c>
      <c r="F223" s="45" t="n">
        <f aca="false">SUM([1]Cічень!F222+[1]Лютий!F222+[1]Березень!F222+[1]Квітень!F222+[1]Травень!F222+[1]Червень!F222+[1]Липень!F222+[1]Серпень!F222)</f>
        <v>0</v>
      </c>
      <c r="G223" s="45" t="n">
        <f aca="false">SUM([1]Cічень!G222+[1]Лютий!G222+[1]Березень!G222+[1]Квітень!G222+[1]Травень!G222+[1]Червень!G222+[1]Липень!G222+[1]Серпень!G222)</f>
        <v>0</v>
      </c>
      <c r="H223" s="45" t="n">
        <f aca="false">SUM([1]Cічень!H222+[1]Лютий!H222+[1]Березень!H222+[1]Квітень!H222+[1]Травень!H222+[1]Червень!H222+[1]Липень!H222+[1]Серпень!H222)</f>
        <v>7</v>
      </c>
      <c r="I223" s="45" t="n">
        <f aca="false">SUM([1]Cічень!I222+[1]Лютий!I222+[1]Березень!I222+[1]Квітень!I222+[1]Травень!I222+[1]Червень!I222+[1]Липень!I222+[1]Серпень!I222)</f>
        <v>0</v>
      </c>
      <c r="J223" s="74" t="n">
        <f aca="false">K223/D223</f>
        <v>0</v>
      </c>
      <c r="K223" s="75" t="n">
        <f aca="false">L223+M223+E223</f>
        <v>0</v>
      </c>
      <c r="L223" s="75" t="n">
        <f aca="false">F223*1163</f>
        <v>0</v>
      </c>
      <c r="M223" s="75" t="n">
        <f aca="false">G223*9.5</f>
        <v>0</v>
      </c>
      <c r="N223" s="20"/>
      <c r="O223" s="66"/>
    </row>
    <row r="224" customFormat="false" ht="13.8" hidden="false" customHeight="false" outlineLevel="0" collapsed="false">
      <c r="A224" s="52"/>
      <c r="B224" s="53" t="s">
        <v>186</v>
      </c>
      <c r="C224" s="54" t="n">
        <f aca="false">SUM(C214:C223)</f>
        <v>1759</v>
      </c>
      <c r="D224" s="54" t="n">
        <f aca="false">SUM(D214:D223)</f>
        <v>7084.69</v>
      </c>
      <c r="E224" s="54" t="n">
        <f aca="false">SUM(E214:E223)</f>
        <v>185563.63</v>
      </c>
      <c r="F224" s="54" t="n">
        <f aca="false">SUM(F214:F223)</f>
        <v>399.81</v>
      </c>
      <c r="G224" s="77" t="n">
        <f aca="false">SUM(G214:G223)</f>
        <v>5207.8</v>
      </c>
      <c r="H224" s="54" t="n">
        <f aca="false">SUM(H214:H223)</f>
        <v>5293.82</v>
      </c>
      <c r="I224" s="54" t="n">
        <f aca="false">SUM(I214:I223)</f>
        <v>70.94</v>
      </c>
      <c r="J224" s="59"/>
      <c r="K224" s="58"/>
      <c r="L224" s="78"/>
      <c r="M224" s="58"/>
      <c r="N224" s="20"/>
      <c r="O224" s="66"/>
    </row>
    <row r="225" customFormat="false" ht="13.8" hidden="false" customHeight="false" outlineLevel="0" collapsed="false">
      <c r="A225" s="52"/>
      <c r="B225" s="53" t="s">
        <v>187</v>
      </c>
      <c r="C225" s="54"/>
      <c r="D225" s="54"/>
      <c r="E225" s="54"/>
      <c r="F225" s="54"/>
      <c r="G225" s="59"/>
      <c r="H225" s="54"/>
      <c r="I225" s="59"/>
      <c r="J225" s="60" t="n">
        <f aca="false">SUM(J214:J223)/10</f>
        <v>43.3396010129701</v>
      </c>
      <c r="K225" s="58"/>
      <c r="L225" s="58"/>
      <c r="M225" s="58"/>
      <c r="N225" s="20"/>
      <c r="O225" s="66"/>
    </row>
    <row r="226" customFormat="false" ht="13.8" hidden="false" customHeight="false" outlineLevel="0" collapsed="false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6"/>
      <c r="L226" s="6"/>
      <c r="M226" s="6"/>
      <c r="N226" s="20"/>
      <c r="O226" s="66"/>
    </row>
    <row r="227" customFormat="false" ht="23.85" hidden="false" customHeight="true" outlineLevel="0" collapsed="false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6"/>
      <c r="L227" s="6"/>
      <c r="M227" s="6"/>
      <c r="N227" s="20"/>
      <c r="O227" s="66"/>
    </row>
    <row r="228" customFormat="false" ht="26.25" hidden="false" customHeight="true" outlineLevel="0" collapsed="false">
      <c r="A228" s="8" t="s">
        <v>1</v>
      </c>
      <c r="B228" s="9" t="s">
        <v>2</v>
      </c>
      <c r="C228" s="9" t="s">
        <v>3</v>
      </c>
      <c r="D228" s="9" t="s">
        <v>4</v>
      </c>
      <c r="E228" s="9" t="s">
        <v>5</v>
      </c>
      <c r="F228" s="9"/>
      <c r="G228" s="9"/>
      <c r="H228" s="9"/>
      <c r="I228" s="9"/>
      <c r="J228" s="9" t="s">
        <v>6</v>
      </c>
      <c r="K228" s="9" t="s">
        <v>7</v>
      </c>
      <c r="L228" s="9"/>
      <c r="M228" s="9"/>
      <c r="N228" s="20"/>
      <c r="O228" s="66"/>
    </row>
    <row r="229" customFormat="false" ht="35.05" hidden="false" customHeight="false" outlineLevel="0" collapsed="false">
      <c r="A229" s="8"/>
      <c r="B229" s="9"/>
      <c r="C229" s="9"/>
      <c r="D229" s="9"/>
      <c r="E229" s="9" t="s">
        <v>8</v>
      </c>
      <c r="F229" s="9" t="s">
        <v>9</v>
      </c>
      <c r="G229" s="9" t="s">
        <v>10</v>
      </c>
      <c r="H229" s="9" t="s">
        <v>11</v>
      </c>
      <c r="I229" s="9" t="s">
        <v>12</v>
      </c>
      <c r="J229" s="9"/>
      <c r="K229" s="9" t="s">
        <v>13</v>
      </c>
      <c r="L229" s="9" t="s">
        <v>14</v>
      </c>
      <c r="M229" s="9" t="s">
        <v>15</v>
      </c>
      <c r="N229" s="20"/>
      <c r="O229" s="66"/>
    </row>
    <row r="230" customFormat="false" ht="13.8" hidden="false" customHeight="false" outlineLevel="0" collapsed="false">
      <c r="A230" s="41" t="s">
        <v>199</v>
      </c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20"/>
      <c r="O230" s="66"/>
    </row>
    <row r="231" customFormat="false" ht="35.05" hidden="false" customHeight="false" outlineLevel="0" collapsed="false">
      <c r="A231" s="14" t="n">
        <v>1</v>
      </c>
      <c r="B231" s="15" t="s">
        <v>200</v>
      </c>
      <c r="C231" s="43" t="n">
        <v>875</v>
      </c>
      <c r="D231" s="43" t="n">
        <v>4538.7</v>
      </c>
      <c r="E231" s="17" t="n">
        <f aca="false">SUM([1]Cічень!E232+[1]Лютий!E232+[1]Березень!E232+[1]Квітень!E232+[1]Травень!E215+[1]Червень!E232+[1]Липень!E232+[1]Серпень!E232)</f>
        <v>52761.97</v>
      </c>
      <c r="F231" s="17" t="n">
        <f aca="false">SUM([1]Cічень!F232+[1]Лютий!F232+[1]Березень!F232+[1]Квітень!F232+[1]Травень!F215+[1]Червень!F232+[1]Липень!F232+[1]Серпень!F232)</f>
        <v>184.61</v>
      </c>
      <c r="G231" s="17" t="n">
        <f aca="false">SUM([1]Cічень!G232+[1]Лютий!G232+[1]Березень!G232+[1]Квітень!G232+[1]Травень!G215+[1]Червень!G232+[1]Липень!G232+[1]Серпень!G232)</f>
        <v>0</v>
      </c>
      <c r="H231" s="17" t="n">
        <f aca="false">SUM([1]Cічень!H232+[1]Лютий!H232+[1]Березень!H232+[1]Квітень!H232+[1]Травень!H215+[1]Червень!H232+[1]Липень!H232+[1]Серпень!H232)</f>
        <v>1159.52</v>
      </c>
      <c r="I231" s="17" t="n">
        <f aca="false">SUM([1]Cічень!I232+[1]Лютий!I232+[1]Березень!I232+[1]Квітень!I232+[1]Травень!I215+[1]Червень!I232+[1]Липень!I232+[1]Серпень!I232)</f>
        <v>437.66</v>
      </c>
      <c r="J231" s="79" t="n">
        <f aca="false">K231/D231</f>
        <v>58.9295172626523</v>
      </c>
      <c r="K231" s="80" t="n">
        <f aca="false">L231+M231+E231</f>
        <v>267463.4</v>
      </c>
      <c r="L231" s="80" t="n">
        <f aca="false">F231*1163</f>
        <v>214701.43</v>
      </c>
      <c r="M231" s="80" t="n">
        <f aca="false">G231*9.5</f>
        <v>0</v>
      </c>
      <c r="N231" s="20"/>
      <c r="O231" s="66"/>
    </row>
    <row r="232" customFormat="false" ht="23.85" hidden="false" customHeight="false" outlineLevel="0" collapsed="false">
      <c r="A232" s="14" t="n">
        <v>2</v>
      </c>
      <c r="B232" s="15" t="s">
        <v>201</v>
      </c>
      <c r="C232" s="43" t="n">
        <v>2425</v>
      </c>
      <c r="D232" s="43" t="n">
        <v>12788.2</v>
      </c>
      <c r="E232" s="17" t="n">
        <f aca="false">SUM([1]Cічень!E233+[1]Лютий!E233+[1]Березень!E233+[1]Квітень!E233+[1]Травень!E216+[1]Червень!E233+[1]Липень!E233+[1]Серпень!E233)</f>
        <v>71769.79</v>
      </c>
      <c r="F232" s="17" t="n">
        <f aca="false">SUM([1]Cічень!F233+[1]Лютий!F233+[1]Березень!F233+[1]Квітень!F233+[1]Травень!F216+[1]Червень!F233+[1]Липень!F233+[1]Серпень!F233)</f>
        <v>567.49</v>
      </c>
      <c r="G232" s="17" t="n">
        <f aca="false">SUM([1]Cічень!G233+[1]Лютий!G233+[1]Березень!G233+[1]Квітень!G233+[1]Травень!G216+[1]Червень!G233+[1]Липень!G233+[1]Серпень!G233)</f>
        <v>216.8</v>
      </c>
      <c r="H232" s="17" t="n">
        <f aca="false">SUM([1]Cічень!H233+[1]Лютий!H233+[1]Березень!H233+[1]Квітень!H233+[1]Травень!H216+[1]Червень!H233+[1]Липень!H233+[1]Серпень!H233)</f>
        <v>2820.9</v>
      </c>
      <c r="I232" s="17" t="n">
        <f aca="false">SUM([1]Cічень!I233+[1]Лютий!I233+[1]Березень!I233+[1]Квітень!I233+[1]Травень!I216+[1]Червень!I233+[1]Липень!I233+[1]Серпень!I233)</f>
        <v>0</v>
      </c>
      <c r="J232" s="79" t="n">
        <f aca="false">K232/D232</f>
        <v>57.3826074037003</v>
      </c>
      <c r="K232" s="80" t="n">
        <f aca="false">L232+M232+E232</f>
        <v>733820.26</v>
      </c>
      <c r="L232" s="80" t="n">
        <f aca="false">F232*1163</f>
        <v>659990.87</v>
      </c>
      <c r="M232" s="80" t="n">
        <f aca="false">G232*9.5</f>
        <v>2059.6</v>
      </c>
      <c r="N232" s="20"/>
      <c r="O232" s="66"/>
    </row>
    <row r="233" customFormat="false" ht="23.85" hidden="false" customHeight="false" outlineLevel="0" collapsed="false">
      <c r="A233" s="14" t="n">
        <v>3</v>
      </c>
      <c r="B233" s="15" t="s">
        <v>202</v>
      </c>
      <c r="C233" s="43" t="n">
        <v>871</v>
      </c>
      <c r="D233" s="43" t="n">
        <v>9941.8</v>
      </c>
      <c r="E233" s="17" t="n">
        <f aca="false">SUM([1]Cічень!E231+[1]Лютий!E231+[1]Березень!E231+[1]Квітень!E231+[1]Травень!E214+[1]Червень!E231+[1]Липень!E231+[1]Серпень!E231)</f>
        <v>53506.07</v>
      </c>
      <c r="F233" s="17" t="n">
        <f aca="false">SUM([1]Cічень!F231+[1]Лютий!F231+[1]Березень!F231+[1]Квітень!F231+[1]Травень!F214+[1]Червень!F231+[1]Липень!F231+[1]Серпень!F231)</f>
        <v>389.38</v>
      </c>
      <c r="G233" s="17" t="n">
        <f aca="false">SUM([1]Cічень!G231+[1]Лютий!G231+[1]Березень!G231+[1]Квітень!G231+[1]Травень!G214+[1]Червень!G231+[1]Липень!G231+[1]Серпень!G231)</f>
        <v>0</v>
      </c>
      <c r="H233" s="17" t="n">
        <f aca="false">SUM([1]Cічень!H231+[1]Лютий!H231+[1]Березень!H231+[1]Квітень!H231+[1]Травень!H214+[1]Червень!H231+[1]Липень!H231+[1]Серпень!H231)</f>
        <v>3496</v>
      </c>
      <c r="I233" s="17" t="n">
        <f aca="false">SUM([1]Cічень!I231+[1]Лютий!I231+[1]Березень!I231+[1]Квітень!I231+[1]Травень!I214+[1]Червень!I231+[1]Липень!I231+[1]Серпень!I231)</f>
        <v>0</v>
      </c>
      <c r="J233" s="79" t="n">
        <f aca="false">K233/D233</f>
        <v>50.9319248023497</v>
      </c>
      <c r="K233" s="80" t="n">
        <f aca="false">L233+M233+E233</f>
        <v>506355.01</v>
      </c>
      <c r="L233" s="80" t="n">
        <f aca="false">F233*1163</f>
        <v>452848.94</v>
      </c>
      <c r="M233" s="80" t="n">
        <f aca="false">G233*9.5</f>
        <v>0</v>
      </c>
      <c r="N233" s="20"/>
      <c r="O233" s="66"/>
    </row>
    <row r="234" customFormat="false" ht="13.8" hidden="false" customHeight="false" outlineLevel="0" collapsed="false">
      <c r="A234" s="14" t="n">
        <v>4</v>
      </c>
      <c r="B234" s="15" t="s">
        <v>203</v>
      </c>
      <c r="C234" s="43" t="n">
        <v>2028</v>
      </c>
      <c r="D234" s="43" t="n">
        <v>8780.4</v>
      </c>
      <c r="E234" s="17" t="n">
        <f aca="false">SUM([1]Cічень!E234+[1]Лютий!E234+[1]Березень!E234+[1]Квітень!E234+[1]Травень!E217+[1]Червень!E234+[1]Липень!E234+[1]Серпень!E234)</f>
        <v>81676.96</v>
      </c>
      <c r="F234" s="17" t="n">
        <f aca="false">SUM([1]Cічень!F234+[1]Лютий!F234+[1]Березень!F234+[1]Квітень!F234+[1]Травень!F217+[1]Червень!F234+[1]Липень!F234+[1]Серпень!F234)</f>
        <v>87.52</v>
      </c>
      <c r="G234" s="17" t="n">
        <f aca="false">SUM([1]Cічень!G234+[1]Лютий!G234+[1]Березень!G234+[1]Квітень!G234+[1]Травень!G217+[1]Червень!G234+[1]Липень!G234+[1]Серпень!G234)</f>
        <v>25649.92</v>
      </c>
      <c r="H234" s="17" t="n">
        <f aca="false">SUM([1]Cічень!H234+[1]Лютий!H234+[1]Березень!H234+[1]Квітень!H234+[1]Травень!H217+[1]Червень!H234+[1]Липень!H234+[1]Серпень!H234)</f>
        <v>1782.78</v>
      </c>
      <c r="I234" s="17" t="n">
        <f aca="false">SUM([1]Cічень!I234+[1]Лютий!I234+[1]Березень!I234+[1]Квітень!I234+[1]Травень!I217+[1]Червень!I234+[1]Липень!I234+[1]Серпень!I234)</f>
        <v>369.28</v>
      </c>
      <c r="J234" s="79" t="n">
        <f aca="false">K234/D234</f>
        <v>48.6466402441802</v>
      </c>
      <c r="K234" s="80" t="n">
        <f aca="false">L234+M234+E234</f>
        <v>427136.96</v>
      </c>
      <c r="L234" s="80" t="n">
        <f aca="false">F234*1163</f>
        <v>101785.76</v>
      </c>
      <c r="M234" s="80" t="n">
        <f aca="false">G234*9.5</f>
        <v>243674.24</v>
      </c>
      <c r="N234" s="20"/>
      <c r="O234" s="66"/>
    </row>
    <row r="235" customFormat="false" ht="13.8" hidden="false" customHeight="false" outlineLevel="0" collapsed="false">
      <c r="A235" s="14" t="n">
        <v>5</v>
      </c>
      <c r="B235" s="15" t="s">
        <v>204</v>
      </c>
      <c r="C235" s="43" t="n">
        <v>1332</v>
      </c>
      <c r="D235" s="43" t="n">
        <v>11092.1</v>
      </c>
      <c r="E235" s="17" t="n">
        <f aca="false">SUM([1]Cічень!E235+[1]Лютий!E235+[1]Березень!E235+[1]Квітень!E235+[1]Травень!E218+[1]Червень!E235+[1]Липень!E235+[1]Серпень!E235)</f>
        <v>123482.29</v>
      </c>
      <c r="F235" s="17" t="n">
        <f aca="false">SUM([1]Cічень!F235+[1]Лютий!F235+[1]Березень!F235+[1]Квітень!F235+[1]Травень!F218+[1]Червень!F235+[1]Липень!F235+[1]Серпень!F235)</f>
        <v>314.47</v>
      </c>
      <c r="G235" s="17" t="n">
        <f aca="false">SUM([1]Cічень!G235+[1]Лютий!G235+[1]Березень!G235+[1]Квітень!G235+[1]Травень!G218+[1]Червень!G235+[1]Липень!G235+[1]Серпень!G235)</f>
        <v>0</v>
      </c>
      <c r="H235" s="17" t="n">
        <f aca="false">SUM([1]Cічень!H235+[1]Лютий!H235+[1]Березень!H235+[1]Квітень!H235+[1]Травень!H218+[1]Червень!H235+[1]Липень!H235+[1]Серпень!H235)</f>
        <v>3403.58</v>
      </c>
      <c r="I235" s="17" t="n">
        <f aca="false">SUM([1]Cічень!I235+[1]Лютий!I235+[1]Березень!I235+[1]Квітень!I235+[1]Травень!I218+[1]Червень!I235+[1]Липень!I235+[1]Серпень!I235)</f>
        <v>541.81</v>
      </c>
      <c r="J235" s="79" t="n">
        <f aca="false">K235/D235</f>
        <v>44.1044437031761</v>
      </c>
      <c r="K235" s="80" t="n">
        <f aca="false">L235+M235+E235</f>
        <v>489210.9</v>
      </c>
      <c r="L235" s="80" t="n">
        <f aca="false">F235*1163</f>
        <v>365728.61</v>
      </c>
      <c r="M235" s="80" t="n">
        <f aca="false">G235*9.5</f>
        <v>0</v>
      </c>
      <c r="N235" s="20"/>
      <c r="O235" s="66"/>
    </row>
    <row r="236" customFormat="false" ht="13.8" hidden="false" customHeight="false" outlineLevel="0" collapsed="false">
      <c r="A236" s="31"/>
      <c r="B236" s="26" t="s">
        <v>186</v>
      </c>
      <c r="C236" s="27" t="n">
        <f aca="false">SUM(C231:C235)</f>
        <v>7531</v>
      </c>
      <c r="D236" s="27" t="n">
        <f aca="false">SUM(D231:D235)</f>
        <v>47141.2</v>
      </c>
      <c r="E236" s="27" t="n">
        <f aca="false">SUM(E231:E235)</f>
        <v>383197.08</v>
      </c>
      <c r="F236" s="27" t="n">
        <f aca="false">SUM(F231:F235)</f>
        <v>1543.47</v>
      </c>
      <c r="G236" s="27" t="n">
        <f aca="false">SUM(G231:G235)</f>
        <v>25866.72</v>
      </c>
      <c r="H236" s="27" t="n">
        <f aca="false">SUM(H231:H235)</f>
        <v>12662.78</v>
      </c>
      <c r="I236" s="27" t="n">
        <f aca="false">SUM(I231:I235)</f>
        <v>1348.75</v>
      </c>
      <c r="J236" s="81"/>
      <c r="K236" s="30"/>
      <c r="L236" s="30"/>
      <c r="M236" s="30"/>
      <c r="N236" s="20"/>
      <c r="O236" s="66"/>
    </row>
    <row r="237" customFormat="false" ht="13.8" hidden="false" customHeight="false" outlineLevel="0" collapsed="false">
      <c r="A237" s="31"/>
      <c r="B237" s="26" t="s">
        <v>187</v>
      </c>
      <c r="C237" s="27"/>
      <c r="D237" s="27"/>
      <c r="E237" s="27"/>
      <c r="F237" s="27"/>
      <c r="G237" s="27"/>
      <c r="H237" s="27"/>
      <c r="I237" s="27"/>
      <c r="J237" s="29" t="n">
        <f aca="false">SUM(J231:J235)/5</f>
        <v>51.9990266832117</v>
      </c>
      <c r="K237" s="30"/>
      <c r="L237" s="30"/>
      <c r="M237" s="30"/>
      <c r="N237" s="20"/>
      <c r="O237" s="66"/>
    </row>
    <row r="239" customFormat="false" ht="13.8" hidden="false" customHeight="false" outlineLevel="0" collapsed="false">
      <c r="B239" s="82"/>
    </row>
    <row r="240" customFormat="false" ht="13.8" hidden="false" customHeight="false" outlineLevel="0" collapsed="false">
      <c r="I240" s="83"/>
    </row>
  </sheetData>
  <mergeCells count="58">
    <mergeCell ref="A1:K1"/>
    <mergeCell ref="A4:A5"/>
    <mergeCell ref="B4:B5"/>
    <mergeCell ref="C4:C5"/>
    <mergeCell ref="D4:D5"/>
    <mergeCell ref="E4:I4"/>
    <mergeCell ref="J4:J5"/>
    <mergeCell ref="K4:M4"/>
    <mergeCell ref="N4:N5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8:A119"/>
    <mergeCell ref="B118:B119"/>
    <mergeCell ref="C118:C119"/>
    <mergeCell ref="D118:D119"/>
    <mergeCell ref="E118:I118"/>
    <mergeCell ref="J118:J119"/>
    <mergeCell ref="K118:M118"/>
    <mergeCell ref="A120:M120"/>
    <mergeCell ref="A143:A144"/>
    <mergeCell ref="B143:B144"/>
    <mergeCell ref="C143:C144"/>
    <mergeCell ref="D143:D144"/>
    <mergeCell ref="E143:I143"/>
    <mergeCell ref="J143:J144"/>
    <mergeCell ref="K143:M143"/>
    <mergeCell ref="A145:M145"/>
    <mergeCell ref="A168:A169"/>
    <mergeCell ref="B168:B169"/>
    <mergeCell ref="C168:C169"/>
    <mergeCell ref="D168:D169"/>
    <mergeCell ref="E168:I168"/>
    <mergeCell ref="J168:J169"/>
    <mergeCell ref="K168:M168"/>
    <mergeCell ref="A170:M170"/>
    <mergeCell ref="A211:A212"/>
    <mergeCell ref="B211:B212"/>
    <mergeCell ref="C211:C212"/>
    <mergeCell ref="D211:D212"/>
    <mergeCell ref="E211:I211"/>
    <mergeCell ref="J211:J212"/>
    <mergeCell ref="K211:M211"/>
    <mergeCell ref="A213:M213"/>
    <mergeCell ref="A228:A229"/>
    <mergeCell ref="B228:B229"/>
    <mergeCell ref="C228:C229"/>
    <mergeCell ref="D228:D229"/>
    <mergeCell ref="E228:I228"/>
    <mergeCell ref="J228:J229"/>
    <mergeCell ref="K228:M228"/>
    <mergeCell ref="A230:M230"/>
  </mergeCells>
  <printOptions headings="false" gridLines="false" gridLinesSet="true" horizontalCentered="false" verticalCentered="false"/>
  <pageMargins left="0.7875" right="0.7875" top="0.954166666666667" bottom="1.05277777777778" header="0.7875" footer="0.7875"/>
  <pageSetup paperSize="9" scale="100" fitToWidth="1" fitToHeight="3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Roman,Звичайний"&amp;12&amp;A</oddHeader>
    <oddFooter>&amp;C&amp;"Times New Roman,Звичайний"&amp;12Сторінка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LibreOffice/7.5.5.2$Windows_X86_64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2025-09-19T15:04:30Z</dcterms:created>
  <dc:creator/>
  <dc:description/>
  <dc:language>uk-UA</dc:language>
  <cp:lastModifiedBy/>
  <dcterms:modified xsi:type="dcterms:W3CDTF">2025-09-23T10:34:53Z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