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_rels/externalLink1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Аркуш1" sheetId="1" state="visible" r:id="rId3"/>
  </sheets>
  <externalReferences>
    <externalReference r:id="rId4"/>
  </externalReferenc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<sst xmlns="http://schemas.openxmlformats.org/spreadsheetml/2006/main" count="304" uniqueCount="204">
  <si>
    <t xml:space="preserve">Обсяг та структура енергоресурсів, спожитих будівлями за січень-березень 2025 року</t>
  </si>
  <si>
    <t xml:space="preserve">№ з/п</t>
  </si>
  <si>
    <t xml:space="preserve">Установа/Будівля</t>
  </si>
  <si>
    <t xml:space="preserve">Кількість відвідувачів у роб. час, осіб</t>
  </si>
  <si>
    <t xml:space="preserve">Опалювальна площа, м2</t>
  </si>
  <si>
    <t xml:space="preserve">Розподіл споживання по видах енергоресурсів </t>
  </si>
  <si>
    <t xml:space="preserve">Питоме споживання енергоресурсів  кВт/м2 (без води)</t>
  </si>
  <si>
    <t xml:space="preserve">Обсяг споживання приведений до кВт</t>
  </si>
  <si>
    <t xml:space="preserve">Електроенергія, кВт</t>
  </si>
  <si>
    <t xml:space="preserve">Теплова енергія, Гкал</t>
  </si>
  <si>
    <t xml:space="preserve">Газ, м3</t>
  </si>
  <si>
    <t xml:space="preserve">Холодна вода, м3</t>
  </si>
  <si>
    <t xml:space="preserve">Гаряча вода, м3</t>
  </si>
  <si>
    <t xml:space="preserve">Всі енергоресурси (без води)</t>
  </si>
  <si>
    <t xml:space="preserve">Теплова енергія</t>
  </si>
  <si>
    <t xml:space="preserve">Газ</t>
  </si>
  <si>
    <t xml:space="preserve">ДОШКІЛЬНІ НАВЧАЛЬНІ ЗАКЛАДИ</t>
  </si>
  <si>
    <t xml:space="preserve">ЗДО № 15</t>
  </si>
  <si>
    <t xml:space="preserve">ЗДО № 50 (Рокині)</t>
  </si>
  <si>
    <t xml:space="preserve">ЗДО № 46 (Забороль)</t>
  </si>
  <si>
    <t xml:space="preserve">ЗДО № 49 (Княгининок)</t>
  </si>
  <si>
    <t xml:space="preserve">ЗДО № 12</t>
  </si>
  <si>
    <t xml:space="preserve">ЗДО № 32</t>
  </si>
  <si>
    <t xml:space="preserve">ЗДО № 44 (В.Омеляник)</t>
  </si>
  <si>
    <t xml:space="preserve">ЗДО № 41</t>
  </si>
  <si>
    <t xml:space="preserve">ЗДО № 18</t>
  </si>
  <si>
    <t xml:space="preserve">ЗДО № 33</t>
  </si>
  <si>
    <t xml:space="preserve">ЗДО № 05</t>
  </si>
  <si>
    <t xml:space="preserve">ЗДО № 31</t>
  </si>
  <si>
    <t xml:space="preserve">ЗДО № 03</t>
  </si>
  <si>
    <t xml:space="preserve">ЗДО № 38</t>
  </si>
  <si>
    <t xml:space="preserve">ЗДО № 21</t>
  </si>
  <si>
    <t xml:space="preserve">ЗДО № 08</t>
  </si>
  <si>
    <t xml:space="preserve">ЗДО № 04</t>
  </si>
  <si>
    <t xml:space="preserve">ЗДО № 25</t>
  </si>
  <si>
    <t xml:space="preserve">ЗДО № 24</t>
  </si>
  <si>
    <t xml:space="preserve">ЗДО № 34</t>
  </si>
  <si>
    <t xml:space="preserve">ЗДО № 30</t>
  </si>
  <si>
    <t xml:space="preserve">ЗДО № 39</t>
  </si>
  <si>
    <t xml:space="preserve">ЗДО № 42 (Дачне)</t>
  </si>
  <si>
    <t xml:space="preserve">ЗДО № 35</t>
  </si>
  <si>
    <t xml:space="preserve">ЗДО № 01</t>
  </si>
  <si>
    <t xml:space="preserve">ЗДО № 36</t>
  </si>
  <si>
    <t xml:space="preserve">ЗДО № 28</t>
  </si>
  <si>
    <t xml:space="preserve">ЗДО № 48 (Тарасове)</t>
  </si>
  <si>
    <t xml:space="preserve">ЗДО № 09</t>
  </si>
  <si>
    <t xml:space="preserve">ЗДО № 20</t>
  </si>
  <si>
    <t xml:space="preserve">ЗДО № 10</t>
  </si>
  <si>
    <t xml:space="preserve">ЗДО № 23</t>
  </si>
  <si>
    <t xml:space="preserve">ЗДО № 07</t>
  </si>
  <si>
    <t xml:space="preserve">ЗДО № 45 (Жидичин)</t>
  </si>
  <si>
    <t xml:space="preserve">ЗДО № 11</t>
  </si>
  <si>
    <t xml:space="preserve">ЗДО № 27</t>
  </si>
  <si>
    <t xml:space="preserve">ЗДО № 14</t>
  </si>
  <si>
    <t xml:space="preserve">ЗДО № 13</t>
  </si>
  <si>
    <t xml:space="preserve">ЗДО № 02</t>
  </si>
  <si>
    <t xml:space="preserve">ЗДО № 22</t>
  </si>
  <si>
    <t xml:space="preserve">ЗДО № 17</t>
  </si>
  <si>
    <t xml:space="preserve">ЗДО № 29</t>
  </si>
  <si>
    <t xml:space="preserve">ЗДО № 37</t>
  </si>
  <si>
    <t xml:space="preserve">ЗДО № 26</t>
  </si>
  <si>
    <t xml:space="preserve">ЗДО № 06</t>
  </si>
  <si>
    <t xml:space="preserve">ЗДО № 19</t>
  </si>
  <si>
    <t xml:space="preserve">ЗДО № 40</t>
  </si>
  <si>
    <t xml:space="preserve">ЗДО № 16</t>
  </si>
  <si>
    <t xml:space="preserve">ЗДО № 47 (Одеради)</t>
  </si>
  <si>
    <t xml:space="preserve">РАЗОМ</t>
  </si>
  <si>
    <t xml:space="preserve">СЕРЕДНЄ</t>
  </si>
  <si>
    <t xml:space="preserve">ШКОЛИ ТА ПОЗАШКІЛЬНІ УСТАНОВИ</t>
  </si>
  <si>
    <t xml:space="preserve">ЗЗСО № 36 (Кульчин)</t>
  </si>
  <si>
    <t xml:space="preserve">ДЮСШ № 1</t>
  </si>
  <si>
    <t xml:space="preserve">Будинок вчителя</t>
  </si>
  <si>
    <t xml:space="preserve">ЗЗСО № 08</t>
  </si>
  <si>
    <t xml:space="preserve">Централізована бухгалтерія</t>
  </si>
  <si>
    <t xml:space="preserve">ЗЗСО № 34 (Княгининок)</t>
  </si>
  <si>
    <t xml:space="preserve">ЗЗСО № 35 (Клепачів)</t>
  </si>
  <si>
    <t xml:space="preserve">ДЮСШ № 2 </t>
  </si>
  <si>
    <t xml:space="preserve">Адмінприміщення ДО</t>
  </si>
  <si>
    <t xml:space="preserve">ЗЗСО № 13</t>
  </si>
  <si>
    <t xml:space="preserve">МРЦ</t>
  </si>
  <si>
    <t xml:space="preserve">ЗЗСО № 32 (Забороль)</t>
  </si>
  <si>
    <t xml:space="preserve">ЗЗСО № 39 (Шепель)</t>
  </si>
  <si>
    <t xml:space="preserve">ЗЗСО № 38 (Рокині)</t>
  </si>
  <si>
    <t xml:space="preserve">ЗЗСО № 30 (Боголюби)</t>
  </si>
  <si>
    <t xml:space="preserve">ЗЗСО № 02</t>
  </si>
  <si>
    <t xml:space="preserve">ЗЗСО № 07</t>
  </si>
  <si>
    <t xml:space="preserve">ЗЗСО № 29 (Прилуцьке)</t>
  </si>
  <si>
    <t xml:space="preserve">ЗЗСО № 05</t>
  </si>
  <si>
    <t xml:space="preserve">ЗЗСО № 18</t>
  </si>
  <si>
    <t xml:space="preserve">ЗЗСО № 31 (Жидичин)</t>
  </si>
  <si>
    <t xml:space="preserve">ЗЗСО № 19</t>
  </si>
  <si>
    <t xml:space="preserve">ПУМ</t>
  </si>
  <si>
    <t xml:space="preserve">ЗЗСО № 21</t>
  </si>
  <si>
    <t xml:space="preserve">ЗЗСО № 28 </t>
  </si>
  <si>
    <t xml:space="preserve">ЗЗСО № 01</t>
  </si>
  <si>
    <t xml:space="preserve">ЗЗСО № 17</t>
  </si>
  <si>
    <t xml:space="preserve">ЗЗСО № 20</t>
  </si>
  <si>
    <t xml:space="preserve">ЗЗСО № 12</t>
  </si>
  <si>
    <t xml:space="preserve">ЗЗСО № 14</t>
  </si>
  <si>
    <t xml:space="preserve">НРЦ</t>
  </si>
  <si>
    <t xml:space="preserve">ЗЗСО № 09</t>
  </si>
  <si>
    <t xml:space="preserve">ЗЗСО № 03</t>
  </si>
  <si>
    <t xml:space="preserve">ЗЗСО № 04</t>
  </si>
  <si>
    <t xml:space="preserve">ЗЗСО № 16</t>
  </si>
  <si>
    <t xml:space="preserve">ЗЗСО № 22</t>
  </si>
  <si>
    <t xml:space="preserve">ЗЗСО № 10</t>
  </si>
  <si>
    <t xml:space="preserve">ЗЗСО № 25</t>
  </si>
  <si>
    <t xml:space="preserve">ЗЗСО № 15</t>
  </si>
  <si>
    <t xml:space="preserve">ЗЗСО № 27</t>
  </si>
  <si>
    <t xml:space="preserve">ЗЗСО № 23</t>
  </si>
  <si>
    <t xml:space="preserve">ЗЗСО № 11</t>
  </si>
  <si>
    <t xml:space="preserve">ЗЗСО № 37 (Одеради)</t>
  </si>
  <si>
    <t xml:space="preserve">ЗЗСО № 24</t>
  </si>
  <si>
    <t xml:space="preserve">ЗЗСО № 26</t>
  </si>
  <si>
    <t xml:space="preserve">РАЗОМ по ДО</t>
  </si>
  <si>
    <t xml:space="preserve">   ВИКОНАВЧИЙ КОМІТЕТ ЛУЦЬКОЇ МІСЬКОЇ РАДИ</t>
  </si>
  <si>
    <t xml:space="preserve">Адмінприміщення           с. Одеради</t>
  </si>
  <si>
    <t xml:space="preserve">Прилуцька сільська рада</t>
  </si>
  <si>
    <t xml:space="preserve">Княгининівська сільська рада</t>
  </si>
  <si>
    <t xml:space="preserve">УТЗ ЛМР,                          Б. Хмельницького, 21</t>
  </si>
  <si>
    <t xml:space="preserve">МВ ЛМР,                          Б. Хмельницького, 17</t>
  </si>
  <si>
    <t xml:space="preserve">Терцентр соціального обслуговування</t>
  </si>
  <si>
    <t xml:space="preserve">Департамент ЖКГ</t>
  </si>
  <si>
    <t xml:space="preserve">Заборольська сільська рада</t>
  </si>
  <si>
    <t xml:space="preserve">ЛМР,                          Б. Хмельницького, 19</t>
  </si>
  <si>
    <t xml:space="preserve">Жидичинська сільська рада</t>
  </si>
  <si>
    <t xml:space="preserve">Департамент соціальної політики ЛМР</t>
  </si>
  <si>
    <t xml:space="preserve">Департамент державної реєстрації</t>
  </si>
  <si>
    <t xml:space="preserve">ЦНАП</t>
  </si>
  <si>
    <t xml:space="preserve">УСС СДМ (Кравчука, 19-г)</t>
  </si>
  <si>
    <t xml:space="preserve">Будівля кінотеатру “Батьківщина”</t>
  </si>
  <si>
    <t xml:space="preserve">УСС СДМ (РАГС)</t>
  </si>
  <si>
    <t xml:space="preserve">Адмінприміщення        с. Шепель</t>
  </si>
  <si>
    <t xml:space="preserve">Автогосподарство </t>
  </si>
  <si>
    <t xml:space="preserve">ЗАКЛАДИ УПРАВЛІННЯ ОХОРОНИ ЗДОРОВ'Я</t>
  </si>
  <si>
    <t xml:space="preserve">МО ЛМТГ (амб №19)     (вул. Стрілецька 37)</t>
  </si>
  <si>
    <t xml:space="preserve">Реабілітаційний центр учасників бойових дій</t>
  </si>
  <si>
    <t xml:space="preserve">МО ЛМТГ (ЛЦПМСД №3)  (вул. Стефаника 3а)</t>
  </si>
  <si>
    <t xml:space="preserve">МО ЛМТГ               (вул. Корольова 3)</t>
  </si>
  <si>
    <t xml:space="preserve">МО ЛМТГ  (ЛЦПМСД)    (пр-т. Волі 66а,        вул. Привокзальна 13)</t>
  </si>
  <si>
    <t xml:space="preserve">МО ЛМТГ (амб №20)         (с. Забороль)</t>
  </si>
  <si>
    <t xml:space="preserve">МО ЛМТГ (лікарня, основний корпус,       пр-т. Відродження 13)</t>
  </si>
  <si>
    <t xml:space="preserve">МО ЛМТГ (ЛЦПМСД №1)  (вул. Бенделіані 7)</t>
  </si>
  <si>
    <t xml:space="preserve">МО ЛМТГ (ЛЦПМСД №2)  (пр-т. Відродження 13, с. Прилуцьке)</t>
  </si>
  <si>
    <t xml:space="preserve">ЛКПБ             (пологовий будинок)</t>
  </si>
  <si>
    <t xml:space="preserve">ЛМДП (дитяча поліклініка, 2 заклади)</t>
  </si>
  <si>
    <t xml:space="preserve">ЛМКСП (стоматполіклініка,       2 будівлі)</t>
  </si>
  <si>
    <t xml:space="preserve">МО ЛМТГ               (вул. Львівська 63)</t>
  </si>
  <si>
    <t xml:space="preserve">ЗАКЛАДИ ДЕПАРТАМЕНТУ КУЛЬТУРИ</t>
  </si>
  <si>
    <t xml:space="preserve">КЗ "Палац культури міста Луцька"</t>
  </si>
  <si>
    <t xml:space="preserve">Бібліотека с. Липляни</t>
  </si>
  <si>
    <t xml:space="preserve">БК с. Жидичин</t>
  </si>
  <si>
    <t xml:space="preserve">Культурно-мистец центр "Красне"</t>
  </si>
  <si>
    <t xml:space="preserve">Бібліотека № 10</t>
  </si>
  <si>
    <t xml:space="preserve">БК с. Боголюби</t>
  </si>
  <si>
    <t xml:space="preserve">Музична школа № 2</t>
  </si>
  <si>
    <t xml:space="preserve">Прилуцький будинок культури</t>
  </si>
  <si>
    <t xml:space="preserve">БК "Теремно"</t>
  </si>
  <si>
    <t xml:space="preserve">Клуб с. Милуші</t>
  </si>
  <si>
    <t xml:space="preserve">БК "Вересневе"</t>
  </si>
  <si>
    <t xml:space="preserve">БК с. Рокині</t>
  </si>
  <si>
    <t xml:space="preserve">Художня школа</t>
  </si>
  <si>
    <t xml:space="preserve">Клуб с. Брище</t>
  </si>
  <si>
    <t xml:space="preserve">Музична школа № 1</t>
  </si>
  <si>
    <t xml:space="preserve">Музична школа № 3</t>
  </si>
  <si>
    <t xml:space="preserve">БК с. Шепель</t>
  </si>
  <si>
    <t xml:space="preserve">Музей-скансен         смт. Рокині</t>
  </si>
  <si>
    <t xml:space="preserve">Бібліотека Озерце</t>
  </si>
  <si>
    <t xml:space="preserve">Бібліотека № 7</t>
  </si>
  <si>
    <t xml:space="preserve">Бібліотека № 5</t>
  </si>
  <si>
    <t xml:space="preserve">Бібліотека № 2 для дітей</t>
  </si>
  <si>
    <t xml:space="preserve">Центральна бібліотека для дорослих</t>
  </si>
  <si>
    <t xml:space="preserve">БК с. Княгининок</t>
  </si>
  <si>
    <t xml:space="preserve">Клуб с. Озерце</t>
  </si>
  <si>
    <t xml:space="preserve">Бібліотека № 6</t>
  </si>
  <si>
    <t xml:space="preserve">Клуб с. Іванчиці</t>
  </si>
  <si>
    <t xml:space="preserve">Клуб с. Сирники</t>
  </si>
  <si>
    <t xml:space="preserve">Центральна дитяча бібліотека</t>
  </si>
  <si>
    <t xml:space="preserve">Бібліотека № 4</t>
  </si>
  <si>
    <t xml:space="preserve">Бібліотека № 9</t>
  </si>
  <si>
    <t xml:space="preserve">Клуб-філіал “Сучасник”</t>
  </si>
  <si>
    <t xml:space="preserve">Бібліотека Дачне</t>
  </si>
  <si>
    <t xml:space="preserve">Бібліотека Кульчин</t>
  </si>
  <si>
    <t xml:space="preserve">БК с. Сьомаки</t>
  </si>
  <si>
    <t xml:space="preserve">Бібліотека № 11</t>
  </si>
  <si>
    <t xml:space="preserve">РАЗОМ </t>
  </si>
  <si>
    <t xml:space="preserve">СЕРЕДНЄ </t>
  </si>
  <si>
    <t xml:space="preserve">ЗАКЛАДИ ДЕПАРТАМЕНТУ МОЛОДІ ТА СПОРТУ</t>
  </si>
  <si>
    <t xml:space="preserve">СДЮШОР (плавання)</t>
  </si>
  <si>
    <t xml:space="preserve">КП “Стадіон Авангард”</t>
  </si>
  <si>
    <t xml:space="preserve">ДЮСШ № 4</t>
  </si>
  <si>
    <t xml:space="preserve">Біла Тура</t>
  </si>
  <si>
    <t xml:space="preserve">ДЮСШ № 3</t>
  </si>
  <si>
    <t xml:space="preserve">Стріла</t>
  </si>
  <si>
    <t xml:space="preserve">Олімпія</t>
  </si>
  <si>
    <t xml:space="preserve">Атлет</t>
  </si>
  <si>
    <t xml:space="preserve">Юність</t>
  </si>
  <si>
    <t xml:space="preserve">Лучеськ</t>
  </si>
  <si>
    <t xml:space="preserve">ПРОФЕСІЙНО-ТЕХНІЧНІ НАВЧАЛЬНІ ЗАКЛАДИ</t>
  </si>
  <si>
    <t xml:space="preserve">Луцький центр професійно-технічної освіти</t>
  </si>
  <si>
    <t xml:space="preserve">ЛВПТУ будівництва та архітектури</t>
  </si>
  <si>
    <t xml:space="preserve">Волинський коледж НУХТ</t>
  </si>
  <si>
    <t xml:space="preserve">ДПТНЗ Луцьке вище професійне училище</t>
  </si>
  <si>
    <t xml:space="preserve">Технічний коледж ЛНТУ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</si>
</sst>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"/>
    <numFmt numFmtId="166" formatCode="#,##0.00"/>
    <numFmt numFmtId="167" formatCode="#,##0.000"/>
    <numFmt numFmtId="168" formatCode="0.00"/>
    <numFmt numFmtId="169" formatCode="0"/>
  </numFmts>
  <fonts count="20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1"/>
    </font>
    <font>
      <b val="true"/>
      <sz val="11"/>
      <color rgb="FFFF4000"/>
      <name val="Calibri"/>
      <family val="2"/>
      <charset val="1"/>
    </font>
    <font>
      <b val="true"/>
      <sz val="12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1"/>
      <color rgb="FFFF4000"/>
      <name val="Calibri"/>
      <family val="2"/>
      <charset val="204"/>
    </font>
    <font>
      <b val="true"/>
      <sz val="10"/>
      <name val="Arial"/>
      <family val="2"/>
      <charset val="204"/>
    </font>
    <font>
      <b val="true"/>
      <i val="true"/>
      <sz val="10"/>
      <color rgb="FF000000"/>
      <name val="Arial"/>
      <family val="2"/>
      <charset val="1"/>
    </font>
    <font>
      <sz val="10"/>
      <name val="Arial"/>
      <family val="2"/>
      <charset val="1"/>
    </font>
    <font>
      <sz val="11"/>
      <color rgb="FFFF0000"/>
      <name val="Calibri"/>
      <family val="2"/>
      <charset val="1"/>
    </font>
    <font>
      <sz val="10"/>
      <color rgb="FFFF0000"/>
      <name val="Arial"/>
      <family val="2"/>
      <charset val="1"/>
    </font>
    <font>
      <sz val="10"/>
      <color rgb="FF111111"/>
      <name val="Arial"/>
      <family val="2"/>
      <charset val="1"/>
    </font>
    <font>
      <b val="true"/>
      <sz val="10"/>
      <color rgb="FF111111"/>
      <name val="Arial"/>
      <family val="2"/>
      <charset val="1"/>
    </font>
    <font>
      <sz val="11"/>
      <color rgb="FF0066CC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EEEEEE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EEEEEE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2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4" fillId="0" borderId="2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4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4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9" fillId="4" borderId="2" xfId="23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0" fillId="3" borderId="2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4" fillId="0" borderId="2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1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4" fillId="0" borderId="2" xfId="0" applyFont="true" applyBorder="true" applyAlignment="true" applyProtection="true">
      <alignment horizontal="center" vertical="center" textRotation="0" wrapText="true" indent="0" shrinkToFit="false" readingOrder="1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10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8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4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8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5" fontId="1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9" fillId="4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8" fillId="3" borderId="1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4" fillId="0" borderId="1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0" fillId="3" borderId="1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6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9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2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10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9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8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4" fillId="0" borderId="2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8" fillId="3" borderId="2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9" fillId="0" borderId="2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9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8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8" fillId="2" borderId="1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8" fillId="2" borderId="1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9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9" fillId="0" borderId="1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7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7" fillId="0" borderId="2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3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9" fontId="8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9" fillId="2" borderId="1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9" fillId="0" borderId="2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3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Звичайний 2" xfId="20"/>
    <cellStyle name="Звичайний 3" xfId="21"/>
    <cellStyle name="Звичайний 4" xfId="22"/>
    <cellStyle name="Звичайний 7" xfId="23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40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file://192.168.50.8/Public19/Ekonomika/3_&#1042;&#1110;&#1076;&#1076;&#1110;&#1083;%20&#1040;&#1053;&#1040;&#1051;&#1030;&#1058;&#1048;&#1050;&#1048;_&#1052;&#1054;&#1053;&#1030;&#1058;&#1054;&#1056;&#1048;&#1053;&#1043;&#1059;/3_&#1045;&#1053;&#1045;&#1056;&#1043;&#1054;&#1047;&#1041;&#1045;&#1056;&#1045;&#1046;&#1045;&#1053;&#1053;&#1071;/1_&#1052;&#1054;&#1053;&#1030;&#1058;&#1054;&#1056;&#1048;&#1053;&#1043;_&#1077;&#1085;&#1077;&#1088;&#1075;&#1086;&#1088;&#1077;&#1089;&#1091;&#1088;&#1089;&#1110;&#1074;/&#1040;&#1085;&#1072;&#1083;&#1110;&#1079;&#1080;%20&#1087;&#1080;&#1090;&#1086;&#1084;&#1086;&#1075;&#1086;%20&#1077;&#1085;&#1077;&#1088;&#1075;&#1086;&#1089;&#1087;&#1086;&#1078;&#1080;&#1074;&#1072;&#1085;&#1085;&#1103;%20&#1073;&#1102;&#1076;&#1078;.%20&#1091;&#1089;&#1090;&#1072;&#1085;&#1086;&#1074;%20(&#1110;&#1079;%20&#1045;&#1085;&#1077;&#1088;&#1075;&#1086;&#1055;&#1083;&#1072;&#1085;&#1091;)/2025/&#1047;&#1074;&#1110;&#1090;_&#1089;&#1110;&#1095;&#1077;&#1085;&#1100;-&#1073;&#1077;&#1088;&#1077;&#1079;&#1077;&#1085;&#1100;_2025%20&#1074;&#1080;&#1087;&#1088;&#1072;&#1074;&#1083;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S239"/>
  <sheetViews>
    <sheetView showFormulas="false" showGridLines="true" showRowColHeaders="true" showZeros="true" rightToLeft="false" tabSelected="true" showOutlineSymbols="true" defaultGridColor="true" view="normal" topLeftCell="A211" colorId="64" zoomScale="85" zoomScaleNormal="85" zoomScalePageLayoutView="100" workbookViewId="0">
      <selection pane="topLeft" activeCell="I244" activeCellId="0" sqref="I244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6.43"/>
    <col collapsed="false" customWidth="true" hidden="false" outlineLevel="0" max="2" min="2" style="1" width="23.42"/>
    <col collapsed="false" customWidth="true" hidden="false" outlineLevel="0" max="3" min="3" style="1" width="15.57"/>
    <col collapsed="false" customWidth="true" hidden="false" outlineLevel="0" max="4" min="4" style="1" width="14.71"/>
    <col collapsed="false" customWidth="true" hidden="false" outlineLevel="0" max="5" min="5" style="2" width="19"/>
    <col collapsed="false" customWidth="true" hidden="false" outlineLevel="0" max="6" min="6" style="2" width="18.57"/>
    <col collapsed="false" customWidth="true" hidden="false" outlineLevel="0" max="7" min="7" style="2" width="13.29"/>
    <col collapsed="false" customWidth="true" hidden="false" outlineLevel="0" max="8" min="8" style="2" width="11.14"/>
    <col collapsed="false" customWidth="true" hidden="false" outlineLevel="0" max="9" min="9" style="2" width="11.71"/>
    <col collapsed="false" customWidth="true" hidden="false" outlineLevel="0" max="10" min="10" style="2" width="12.29"/>
    <col collapsed="false" customWidth="true" hidden="false" outlineLevel="0" max="11" min="11" style="1" width="14.71"/>
    <col collapsed="false" customWidth="true" hidden="false" outlineLevel="0" max="12" min="12" style="1" width="14.14"/>
    <col collapsed="false" customWidth="true" hidden="false" outlineLevel="0" max="13" min="13" style="1" width="13"/>
    <col collapsed="false" customWidth="true" hidden="false" outlineLevel="0" max="14" min="14" style="3" width="11"/>
    <col collapsed="false" customWidth="false" hidden="false" outlineLevel="0" max="15" min="15" style="1" width="11.57"/>
    <col collapsed="false" customWidth="true" hidden="false" outlineLevel="0" max="19" min="16" style="1" width="11.14"/>
  </cols>
  <sheetData>
    <row r="1" customFormat="false" ht="15.75" hidden="false" customHeight="false" outlineLevel="0" collapsed="false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  <c r="M1" s="6"/>
    </row>
    <row r="2" customFormat="false" ht="1.5" hidden="false" customHeight="true" outlineLevel="0" collapsed="false">
      <c r="A2" s="6"/>
      <c r="B2" s="6"/>
      <c r="C2" s="6"/>
      <c r="D2" s="6"/>
      <c r="E2" s="7"/>
      <c r="F2" s="7"/>
      <c r="G2" s="7"/>
      <c r="H2" s="7"/>
      <c r="I2" s="7"/>
      <c r="J2" s="7"/>
      <c r="K2" s="6"/>
      <c r="L2" s="6"/>
      <c r="M2" s="6"/>
    </row>
    <row r="3" customFormat="false" ht="13.8" hidden="false" customHeight="false" outlineLevel="0" collapsed="false">
      <c r="A3" s="6"/>
      <c r="B3" s="6"/>
      <c r="C3" s="6"/>
      <c r="D3" s="6"/>
      <c r="E3" s="7"/>
      <c r="F3" s="7"/>
      <c r="G3" s="7"/>
      <c r="H3" s="7"/>
      <c r="I3" s="7"/>
      <c r="J3" s="7"/>
      <c r="K3" s="6"/>
      <c r="L3" s="6"/>
      <c r="M3" s="6"/>
    </row>
    <row r="4" customFormat="false" ht="34.5" hidden="false" customHeight="true" outlineLevel="0" collapsed="false">
      <c r="A4" s="8" t="s">
        <v>1</v>
      </c>
      <c r="B4" s="9" t="s">
        <v>2</v>
      </c>
      <c r="C4" s="9" t="s">
        <v>3</v>
      </c>
      <c r="D4" s="9" t="s">
        <v>4</v>
      </c>
      <c r="E4" s="9" t="s">
        <v>5</v>
      </c>
      <c r="F4" s="9"/>
      <c r="G4" s="9"/>
      <c r="H4" s="9"/>
      <c r="I4" s="9"/>
      <c r="J4" s="9" t="s">
        <v>6</v>
      </c>
      <c r="K4" s="9" t="s">
        <v>7</v>
      </c>
      <c r="L4" s="9"/>
      <c r="M4" s="9"/>
      <c r="N4" s="10"/>
    </row>
    <row r="5" customFormat="false" ht="42.75" hidden="false" customHeight="true" outlineLevel="0" collapsed="false">
      <c r="A5" s="8"/>
      <c r="B5" s="9"/>
      <c r="C5" s="9"/>
      <c r="D5" s="9"/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/>
      <c r="K5" s="9" t="s">
        <v>13</v>
      </c>
      <c r="L5" s="9" t="s">
        <v>14</v>
      </c>
      <c r="M5" s="9" t="s">
        <v>15</v>
      </c>
      <c r="N5" s="10"/>
      <c r="P5" s="11"/>
      <c r="Q5" s="11"/>
      <c r="R5" s="11"/>
    </row>
    <row r="6" customFormat="false" ht="13.5" hidden="false" customHeight="true" outlineLevel="0" collapsed="false">
      <c r="A6" s="12" t="s">
        <v>16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O6" s="11"/>
      <c r="P6" s="13"/>
      <c r="Q6" s="13"/>
      <c r="R6" s="13"/>
      <c r="S6" s="13"/>
    </row>
    <row r="7" customFormat="false" ht="13.8" hidden="false" customHeight="false" outlineLevel="0" collapsed="false">
      <c r="A7" s="14" t="n">
        <v>1</v>
      </c>
      <c r="B7" s="15" t="s">
        <v>17</v>
      </c>
      <c r="C7" s="16" t="n">
        <v>119</v>
      </c>
      <c r="D7" s="16" t="n">
        <v>310.7</v>
      </c>
      <c r="E7" s="17" t="n">
        <f aca="false">SUM([1]Cічень!E7+[1]Лютий!E7+[1]Березень!E7)</f>
        <v>3124.55</v>
      </c>
      <c r="F7" s="17" t="n">
        <f aca="false">SUM([1]Cічень!F7+[1]Лютий!F7+[1]Березень!F7)</f>
        <v>26.96</v>
      </c>
      <c r="G7" s="17" t="n">
        <f aca="false">SUM([1]Cічень!G7+[1]Лютий!G7+[1]Березень!G7)</f>
        <v>76.56</v>
      </c>
      <c r="H7" s="17" t="n">
        <f aca="false">SUM([1]Cічень!H7+[1]Лютий!H7+[1]Березень!H7)</f>
        <v>92.7</v>
      </c>
      <c r="I7" s="17" t="n">
        <f aca="false">SUM([1]Cічень!I7+[1]Лютий!I7+[1]Березень!I7)</f>
        <v>0</v>
      </c>
      <c r="J7" s="18" t="n">
        <f aca="false">K7/D7</f>
        <v>113.313002896685</v>
      </c>
      <c r="K7" s="19" t="n">
        <f aca="false">L7+M7+E7</f>
        <v>35206.35</v>
      </c>
      <c r="L7" s="19" t="n">
        <f aca="false">F7*1163</f>
        <v>31354.48</v>
      </c>
      <c r="M7" s="19" t="n">
        <f aca="false">G7*9.5</f>
        <v>727.32</v>
      </c>
      <c r="N7" s="20"/>
      <c r="O7" s="21"/>
      <c r="P7" s="22"/>
    </row>
    <row r="8" customFormat="false" ht="13.8" hidden="false" customHeight="false" outlineLevel="0" collapsed="false">
      <c r="A8" s="14" t="n">
        <v>2</v>
      </c>
      <c r="B8" s="15" t="s">
        <v>18</v>
      </c>
      <c r="C8" s="16" t="n">
        <v>115</v>
      </c>
      <c r="D8" s="16" t="n">
        <v>1993.12</v>
      </c>
      <c r="E8" s="17" t="n">
        <f aca="false">SUM([1]Cічень!E11+[1]Лютий!E11+[1]Березень!E11)</f>
        <v>12847.55</v>
      </c>
      <c r="F8" s="17" t="n">
        <f aca="false">SUM([1]Cічень!F11+[1]Лютий!F11+[1]Березень!F11)</f>
        <v>177.9</v>
      </c>
      <c r="G8" s="17" t="n">
        <f aca="false">SUM([1]Cічень!G11+[1]Лютий!G11+[1]Березень!G11)</f>
        <v>0</v>
      </c>
      <c r="H8" s="17" t="n">
        <f aca="false">SUM([1]Cічень!H11+[1]Лютий!H11+[1]Березень!H11)</f>
        <v>176.69</v>
      </c>
      <c r="I8" s="17" t="n">
        <f aca="false">SUM([1]Cічень!I11+[1]Лютий!I11+[1]Березень!I11)</f>
        <v>0</v>
      </c>
      <c r="J8" s="18" t="n">
        <f aca="false">K8/D8</f>
        <v>110.251891506783</v>
      </c>
      <c r="K8" s="19" t="n">
        <f aca="false">L8+M8+E8</f>
        <v>219745.25</v>
      </c>
      <c r="L8" s="19" t="n">
        <f aca="false">F8*1163</f>
        <v>206897.7</v>
      </c>
      <c r="M8" s="19" t="n">
        <f aca="false">G8*9.5</f>
        <v>0</v>
      </c>
      <c r="N8" s="20"/>
      <c r="O8" s="21"/>
      <c r="P8" s="22"/>
    </row>
    <row r="9" customFormat="false" ht="13.8" hidden="false" customHeight="false" outlineLevel="0" collapsed="false">
      <c r="A9" s="14" t="n">
        <v>3</v>
      </c>
      <c r="B9" s="15" t="s">
        <v>19</v>
      </c>
      <c r="C9" s="16" t="n">
        <v>48</v>
      </c>
      <c r="D9" s="16" t="n">
        <v>529</v>
      </c>
      <c r="E9" s="17" t="n">
        <f aca="false">SUM([1]Cічень!E9+[1]Лютий!E9+[1]Березень!E9)</f>
        <v>5206.58</v>
      </c>
      <c r="F9" s="17" t="n">
        <f aca="false">SUM([1]Cічень!F9+[1]Лютий!F9+[1]Березень!F9)</f>
        <v>0</v>
      </c>
      <c r="G9" s="17" t="n">
        <f aca="false">SUM([1]Cічень!G9+[1]Лютий!G9+[1]Березень!G9)</f>
        <v>5433.39</v>
      </c>
      <c r="H9" s="17" t="n">
        <f aca="false">SUM([1]Cічень!H9+[1]Лютий!H9+[1]Березень!H9)</f>
        <v>112.98</v>
      </c>
      <c r="I9" s="17" t="n">
        <f aca="false">SUM([1]Cічень!I9+[1]Лютий!I9+[1]Березень!I9)</f>
        <v>0</v>
      </c>
      <c r="J9" s="18" t="n">
        <f aca="false">K9/D9</f>
        <v>107.41736294896</v>
      </c>
      <c r="K9" s="19" t="n">
        <f aca="false">L9+M9+E9</f>
        <v>56823.785</v>
      </c>
      <c r="L9" s="19" t="n">
        <f aca="false">F9*1163</f>
        <v>0</v>
      </c>
      <c r="M9" s="19" t="n">
        <f aca="false">G9*9.5</f>
        <v>51617.205</v>
      </c>
      <c r="N9" s="20"/>
      <c r="O9" s="21"/>
      <c r="P9" s="22"/>
    </row>
    <row r="10" customFormat="false" ht="13.8" hidden="false" customHeight="false" outlineLevel="0" collapsed="false">
      <c r="A10" s="14" t="n">
        <v>4</v>
      </c>
      <c r="B10" s="15" t="s">
        <v>20</v>
      </c>
      <c r="C10" s="23" t="n">
        <v>124</v>
      </c>
      <c r="D10" s="16" t="n">
        <v>627.8</v>
      </c>
      <c r="E10" s="17" t="n">
        <f aca="false">SUM([1]Cічень!E8+[1]Лютий!E8+[1]Березень!E8)</f>
        <v>8383.98</v>
      </c>
      <c r="F10" s="17" t="n">
        <f aca="false">SUM([1]Cічень!F8+[1]Лютий!F8+[1]Березень!F8)</f>
        <v>45.8</v>
      </c>
      <c r="G10" s="17" t="n">
        <f aca="false">SUM([1]Cічень!G8+[1]Лютий!G8+[1]Березень!G8)</f>
        <v>0</v>
      </c>
      <c r="H10" s="17" t="n">
        <f aca="false">SUM([1]Cічень!H8+[1]Лютий!H8+[1]Березень!H8)</f>
        <v>129.86</v>
      </c>
      <c r="I10" s="17" t="n">
        <f aca="false">SUM([1]Cічень!I8+[1]Лютий!I8+[1]Березень!I8)</f>
        <v>0</v>
      </c>
      <c r="J10" s="18" t="n">
        <f aca="false">K10/D10</f>
        <v>98.1990761388978</v>
      </c>
      <c r="K10" s="19" t="n">
        <f aca="false">L10+M10+E10</f>
        <v>61649.38</v>
      </c>
      <c r="L10" s="19" t="n">
        <f aca="false">F10*1163</f>
        <v>53265.4</v>
      </c>
      <c r="M10" s="19" t="n">
        <f aca="false">G10*9.5</f>
        <v>0</v>
      </c>
      <c r="N10" s="20"/>
      <c r="O10" s="21"/>
      <c r="P10" s="22"/>
    </row>
    <row r="11" customFormat="false" ht="13.8" hidden="false" customHeight="false" outlineLevel="0" collapsed="false">
      <c r="A11" s="14" t="n">
        <v>5</v>
      </c>
      <c r="B11" s="15" t="s">
        <v>21</v>
      </c>
      <c r="C11" s="16" t="n">
        <v>156</v>
      </c>
      <c r="D11" s="16" t="n">
        <v>570</v>
      </c>
      <c r="E11" s="17" t="n">
        <f aca="false">SUM([1]Cічень!E13+[1]Лютий!E13+[1]Березень!E13)</f>
        <v>6798.55</v>
      </c>
      <c r="F11" s="17" t="n">
        <f aca="false">SUM([1]Cічень!F13+[1]Лютий!F13+[1]Березень!F13)</f>
        <v>0</v>
      </c>
      <c r="G11" s="17" t="n">
        <f aca="false">SUM([1]Cічень!G13+[1]Лютий!G13+[1]Березень!G13)</f>
        <v>4759.31</v>
      </c>
      <c r="H11" s="17" t="n">
        <f aca="false">SUM([1]Cічень!H13+[1]Лютий!H13+[1]Березень!H13)</f>
        <v>115.1</v>
      </c>
      <c r="I11" s="17" t="n">
        <f aca="false">SUM([1]Cічень!I13+[1]Лютий!I13+[1]Березень!I13)</f>
        <v>0</v>
      </c>
      <c r="J11" s="18" t="n">
        <f aca="false">K11/D11</f>
        <v>91.2491140350877</v>
      </c>
      <c r="K11" s="19" t="n">
        <f aca="false">L11+M11+E11</f>
        <v>52011.995</v>
      </c>
      <c r="L11" s="19" t="n">
        <f aca="false">F11*1163</f>
        <v>0</v>
      </c>
      <c r="M11" s="19" t="n">
        <f aca="false">G11*9.5</f>
        <v>45213.445</v>
      </c>
      <c r="N11" s="20"/>
      <c r="O11" s="21"/>
      <c r="P11" s="22"/>
    </row>
    <row r="12" customFormat="false" ht="16.9" hidden="false" customHeight="true" outlineLevel="0" collapsed="false">
      <c r="A12" s="14" t="n">
        <v>6</v>
      </c>
      <c r="B12" s="15" t="s">
        <v>22</v>
      </c>
      <c r="C12" s="16" t="n">
        <v>320</v>
      </c>
      <c r="D12" s="16" t="n">
        <v>1642.5</v>
      </c>
      <c r="E12" s="17" t="n">
        <f aca="false">SUM([1]Cічень!E53+[1]Лютий!E53+[1]Березень!E53)</f>
        <v>9809.72</v>
      </c>
      <c r="F12" s="17" t="n">
        <f aca="false">SUM([1]Cічень!F53+[1]Лютий!F53+[1]Березень!F53)</f>
        <v>113.66</v>
      </c>
      <c r="G12" s="17" t="n">
        <f aca="false">SUM([1]Cічень!G53+[1]Лютий!G53+[1]Березень!G53)</f>
        <v>0</v>
      </c>
      <c r="H12" s="17" t="n">
        <f aca="false">SUM([1]Cічень!H53+[1]Лютий!H53+[1]Березень!H53)</f>
        <v>334.92</v>
      </c>
      <c r="I12" s="17" t="n">
        <f aca="false">SUM([1]Cічень!I53+[1]Лютий!I53+[1]Березень!I53)</f>
        <v>0</v>
      </c>
      <c r="J12" s="18" t="n">
        <f aca="false">K12/D12</f>
        <v>86.4513242009133</v>
      </c>
      <c r="K12" s="19" t="n">
        <f aca="false">L12+M12+E12</f>
        <v>141996.3</v>
      </c>
      <c r="L12" s="19" t="n">
        <f aca="false">F12*1163</f>
        <v>132186.58</v>
      </c>
      <c r="M12" s="19" t="n">
        <f aca="false">G12*9.5</f>
        <v>0</v>
      </c>
      <c r="N12" s="20"/>
      <c r="O12" s="21"/>
      <c r="P12" s="22"/>
    </row>
    <row r="13" customFormat="false" ht="16.9" hidden="false" customHeight="true" outlineLevel="0" collapsed="false">
      <c r="A13" s="14" t="n">
        <v>7</v>
      </c>
      <c r="B13" s="15" t="s">
        <v>23</v>
      </c>
      <c r="C13" s="16" t="n">
        <v>138</v>
      </c>
      <c r="D13" s="16" t="n">
        <v>868</v>
      </c>
      <c r="E13" s="17" t="n">
        <f aca="false">SUM([1]Cічень!E12+[1]Лютий!E12+[1]Березень!E12)</f>
        <v>5252.32</v>
      </c>
      <c r="F13" s="17" t="n">
        <f aca="false">SUM([1]Cічень!F12+[1]Лютий!F12+[1]Березень!F12)</f>
        <v>58.63</v>
      </c>
      <c r="G13" s="17" t="n">
        <f aca="false">SUM([1]Cічень!G12+[1]Лютий!G12+[1]Березень!G12)</f>
        <v>0</v>
      </c>
      <c r="H13" s="17" t="n">
        <f aca="false">SUM([1]Cічень!H12+[1]Лютий!H12+[1]Березень!H12)</f>
        <v>130.12</v>
      </c>
      <c r="I13" s="17" t="n">
        <f aca="false">SUM([1]Cічень!I12+[1]Лютий!I12+[1]Березень!I12)</f>
        <v>194.41</v>
      </c>
      <c r="J13" s="18" t="n">
        <f aca="false">K13/D13</f>
        <v>84.6071543778802</v>
      </c>
      <c r="K13" s="19" t="n">
        <f aca="false">L13+M13+E13</f>
        <v>73439.01</v>
      </c>
      <c r="L13" s="19" t="n">
        <f aca="false">F13*1163</f>
        <v>68186.69</v>
      </c>
      <c r="M13" s="19" t="n">
        <f aca="false">G13*9.5</f>
        <v>0</v>
      </c>
      <c r="N13" s="20"/>
      <c r="O13" s="21"/>
      <c r="P13" s="22"/>
    </row>
    <row r="14" customFormat="false" ht="13.8" hidden="false" customHeight="false" outlineLevel="0" collapsed="false">
      <c r="A14" s="14" t="n">
        <v>8</v>
      </c>
      <c r="B14" s="15" t="s">
        <v>24</v>
      </c>
      <c r="C14" s="16" t="n">
        <v>156</v>
      </c>
      <c r="D14" s="16" t="n">
        <v>951.3</v>
      </c>
      <c r="E14" s="17" t="n">
        <f aca="false">SUM([1]Cічень!E19+[1]Лютий!E19+[1]Березень!E19)</f>
        <v>10243.75</v>
      </c>
      <c r="F14" s="17" t="n">
        <f aca="false">SUM([1]Cічень!F19+[1]Лютий!F19+[1]Березень!F19)</f>
        <v>58.04</v>
      </c>
      <c r="G14" s="17" t="n">
        <f aca="false">SUM([1]Cічень!G19+[1]Лютий!G19+[1]Березень!G19)</f>
        <v>0</v>
      </c>
      <c r="H14" s="17" t="n">
        <f aca="false">SUM([1]Cічень!H19+[1]Лютий!H19+[1]Березень!H19)</f>
        <v>212.98</v>
      </c>
      <c r="I14" s="17" t="n">
        <f aca="false">SUM([1]Cічень!I19+[1]Лютий!I19+[1]Березень!I19)</f>
        <v>0</v>
      </c>
      <c r="J14" s="18" t="n">
        <f aca="false">K14/D14</f>
        <v>81.7242405129822</v>
      </c>
      <c r="K14" s="19" t="n">
        <f aca="false">L14+M14+E14</f>
        <v>77744.27</v>
      </c>
      <c r="L14" s="19" t="n">
        <f aca="false">F14*1163</f>
        <v>67500.52</v>
      </c>
      <c r="M14" s="19" t="n">
        <f aca="false">G14*9.5</f>
        <v>0</v>
      </c>
      <c r="N14" s="20"/>
      <c r="O14" s="21"/>
      <c r="P14" s="22"/>
    </row>
    <row r="15" customFormat="false" ht="13.8" hidden="false" customHeight="false" outlineLevel="0" collapsed="false">
      <c r="A15" s="14" t="n">
        <v>9</v>
      </c>
      <c r="B15" s="15" t="s">
        <v>25</v>
      </c>
      <c r="C15" s="16" t="n">
        <v>212</v>
      </c>
      <c r="D15" s="16" t="n">
        <v>1060.7</v>
      </c>
      <c r="E15" s="17" t="n">
        <f aca="false">SUM([1]Cічень!E17+[1]Лютий!E17+[1]Березень!E17)</f>
        <v>8027.78</v>
      </c>
      <c r="F15" s="17" t="n">
        <f aca="false">SUM([1]Cічень!F17+[1]Лютий!F17+[1]Березень!F17)</f>
        <v>0</v>
      </c>
      <c r="G15" s="17" t="n">
        <f aca="false">SUM([1]Cічень!G17+[1]Лютий!G17+[1]Березень!G17)</f>
        <v>7350.32</v>
      </c>
      <c r="H15" s="17" t="n">
        <f aca="false">SUM([1]Cічень!H17+[1]Лютий!H17+[1]Березень!H17)</f>
        <v>177.09</v>
      </c>
      <c r="I15" s="17" t="n">
        <f aca="false">SUM([1]Cічень!I17+[1]Лютий!I17+[1]Березень!I17)</f>
        <v>0</v>
      </c>
      <c r="J15" s="18" t="n">
        <f aca="false">K15/D15</f>
        <v>73.4004148204016</v>
      </c>
      <c r="K15" s="19" t="n">
        <f aca="false">L15+M15+E15</f>
        <v>77855.82</v>
      </c>
      <c r="L15" s="19" t="n">
        <f aca="false">F15*1163</f>
        <v>0</v>
      </c>
      <c r="M15" s="19" t="n">
        <f aca="false">G15*9.5</f>
        <v>69828.04</v>
      </c>
      <c r="N15" s="20"/>
      <c r="O15" s="21"/>
      <c r="P15" s="22"/>
    </row>
    <row r="16" customFormat="false" ht="13.8" hidden="false" customHeight="false" outlineLevel="0" collapsed="false">
      <c r="A16" s="14" t="n">
        <v>10</v>
      </c>
      <c r="B16" s="15" t="s">
        <v>26</v>
      </c>
      <c r="C16" s="16" t="n">
        <v>364</v>
      </c>
      <c r="D16" s="16" t="n">
        <v>2103.2</v>
      </c>
      <c r="E16" s="17" t="n">
        <f aca="false">SUM([1]Cічень!E38+[1]Лютий!E38+[1]Березень!E38)</f>
        <v>9213.64</v>
      </c>
      <c r="F16" s="17" t="n">
        <f aca="false">SUM([1]Cічень!F38+[1]Лютий!F38+[1]Березень!F38)</f>
        <v>124.17</v>
      </c>
      <c r="G16" s="17" t="n">
        <f aca="false">SUM([1]Cічень!G38+[1]Лютий!G38+[1]Березень!G38)</f>
        <v>0</v>
      </c>
      <c r="H16" s="17" t="n">
        <f aca="false">SUM([1]Cічень!H38+[1]Лютий!H38+[1]Березень!H38)</f>
        <v>279.24</v>
      </c>
      <c r="I16" s="17" t="n">
        <f aca="false">SUM([1]Cічень!I38+[1]Лютий!I38+[1]Березень!I38)</f>
        <v>117.89</v>
      </c>
      <c r="J16" s="18" t="n">
        <f aca="false">K16/D16</f>
        <v>73.0426730696082</v>
      </c>
      <c r="K16" s="19" t="n">
        <f aca="false">L16+M16+E16</f>
        <v>153623.35</v>
      </c>
      <c r="L16" s="19" t="n">
        <f aca="false">F16*1163</f>
        <v>144409.71</v>
      </c>
      <c r="M16" s="19" t="n">
        <f aca="false">G16*9.5</f>
        <v>0</v>
      </c>
      <c r="N16" s="20"/>
      <c r="O16" s="21"/>
      <c r="P16" s="22"/>
    </row>
    <row r="17" customFormat="false" ht="13.8" hidden="false" customHeight="false" outlineLevel="0" collapsed="false">
      <c r="A17" s="14" t="n">
        <v>11</v>
      </c>
      <c r="B17" s="15" t="s">
        <v>27</v>
      </c>
      <c r="C17" s="16" t="n">
        <v>464</v>
      </c>
      <c r="D17" s="16" t="n">
        <v>2437.4</v>
      </c>
      <c r="E17" s="17" t="n">
        <f aca="false">SUM([1]Cічень!E54+[1]Лютий!E54+[1]Березень!E54)</f>
        <v>10953.22</v>
      </c>
      <c r="F17" s="17" t="n">
        <f aca="false">SUM([1]Cічень!F54+[1]Лютий!F54+[1]Березень!F54)</f>
        <v>135.93</v>
      </c>
      <c r="G17" s="17" t="n">
        <f aca="false">SUM([1]Cічень!G54+[1]Лютий!G54+[1]Березень!G54)</f>
        <v>0</v>
      </c>
      <c r="H17" s="17" t="n">
        <f aca="false">SUM([1]Cічень!H54+[1]Лютий!H54+[1]Березень!H54)</f>
        <v>323.89</v>
      </c>
      <c r="I17" s="17" t="n">
        <f aca="false">SUM([1]Cічень!I54+[1]Лютий!I54+[1]Березень!I54)</f>
        <v>332.99</v>
      </c>
      <c r="J17" s="18" t="n">
        <f aca="false">K17/D17</f>
        <v>69.3525108722409</v>
      </c>
      <c r="K17" s="19" t="n">
        <f aca="false">L17+M17+E17</f>
        <v>169039.81</v>
      </c>
      <c r="L17" s="19" t="n">
        <f aca="false">F17*1163</f>
        <v>158086.59</v>
      </c>
      <c r="M17" s="19" t="n">
        <f aca="false">G17*9.5</f>
        <v>0</v>
      </c>
      <c r="N17" s="20"/>
      <c r="O17" s="21"/>
      <c r="P17" s="22"/>
    </row>
    <row r="18" customFormat="false" ht="13.8" hidden="false" customHeight="false" outlineLevel="0" collapsed="false">
      <c r="A18" s="14" t="n">
        <v>12</v>
      </c>
      <c r="B18" s="15" t="s">
        <v>28</v>
      </c>
      <c r="C18" s="16" t="n">
        <v>386</v>
      </c>
      <c r="D18" s="16" t="n">
        <v>2129.7</v>
      </c>
      <c r="E18" s="17" t="n">
        <f aca="false">SUM([1]Cічень!E27+[1]Лютий!E27+[1]Березень!E27)</f>
        <v>11727.1</v>
      </c>
      <c r="F18" s="17" t="n">
        <f aca="false">SUM([1]Cічень!F27+[1]Лютий!F27+[1]Березень!F27)</f>
        <v>113.09</v>
      </c>
      <c r="G18" s="17" t="n">
        <f aca="false">SUM([1]Cічень!G27+[1]Лютий!G27+[1]Березень!G27)</f>
        <v>0</v>
      </c>
      <c r="H18" s="17" t="n">
        <f aca="false">SUM([1]Cічень!H27+[1]Лютий!H27+[1]Березень!H27)</f>
        <v>205.93</v>
      </c>
      <c r="I18" s="17" t="n">
        <f aca="false">SUM([1]Cічень!I27+[1]Лютий!I27+[1]Березень!I27)</f>
        <v>197.68</v>
      </c>
      <c r="J18" s="18" t="n">
        <f aca="false">K18/D18</f>
        <v>67.2633563412687</v>
      </c>
      <c r="K18" s="19" t="n">
        <f aca="false">L18+M18+E18</f>
        <v>143250.77</v>
      </c>
      <c r="L18" s="19" t="n">
        <f aca="false">F18*1163</f>
        <v>131523.67</v>
      </c>
      <c r="M18" s="19" t="n">
        <f aca="false">G18*9.5</f>
        <v>0</v>
      </c>
      <c r="N18" s="20"/>
      <c r="O18" s="21"/>
      <c r="P18" s="22"/>
    </row>
    <row r="19" customFormat="false" ht="13.8" hidden="false" customHeight="false" outlineLevel="0" collapsed="false">
      <c r="A19" s="14" t="n">
        <v>13</v>
      </c>
      <c r="B19" s="15" t="s">
        <v>29</v>
      </c>
      <c r="C19" s="16" t="n">
        <v>360</v>
      </c>
      <c r="D19" s="16" t="n">
        <v>2274.9</v>
      </c>
      <c r="E19" s="17" t="n">
        <f aca="false">SUM([1]Cічень!E30+[1]Лютий!E30+[1]Березень!E30)</f>
        <v>13062.13</v>
      </c>
      <c r="F19" s="17" t="n">
        <f aca="false">SUM([1]Cічень!F30+[1]Лютий!F30+[1]Березень!F30)</f>
        <v>116.92</v>
      </c>
      <c r="G19" s="17" t="n">
        <f aca="false">SUM([1]Cічень!G30+[1]Лютий!G30+[1]Березень!G30)</f>
        <v>0</v>
      </c>
      <c r="H19" s="17" t="n">
        <f aca="false">SUM([1]Cічень!H30+[1]Лютий!H30+[1]Березень!H30)</f>
        <v>351.54</v>
      </c>
      <c r="I19" s="17" t="n">
        <f aca="false">SUM([1]Cічень!I30+[1]Лютий!I30+[1]Березень!I30)</f>
        <v>0</v>
      </c>
      <c r="J19" s="18" t="n">
        <f aca="false">K19/D19</f>
        <v>65.5150072530661</v>
      </c>
      <c r="K19" s="19" t="n">
        <f aca="false">L19+M19+E19</f>
        <v>149040.09</v>
      </c>
      <c r="L19" s="19" t="n">
        <f aca="false">F19*1163</f>
        <v>135977.96</v>
      </c>
      <c r="M19" s="19" t="n">
        <f aca="false">G19*9.5</f>
        <v>0</v>
      </c>
      <c r="N19" s="20"/>
      <c r="O19" s="21"/>
      <c r="P19" s="22"/>
    </row>
    <row r="20" customFormat="false" ht="13.8" hidden="false" customHeight="false" outlineLevel="0" collapsed="false">
      <c r="A20" s="14" t="n">
        <v>14</v>
      </c>
      <c r="B20" s="15" t="s">
        <v>30</v>
      </c>
      <c r="C20" s="16" t="n">
        <v>321</v>
      </c>
      <c r="D20" s="16" t="n">
        <v>1945.9</v>
      </c>
      <c r="E20" s="17" t="n">
        <f aca="false">SUM([1]Cічень!E16+[1]Лютий!E16+[1]Березень!E16)</f>
        <v>8495.05</v>
      </c>
      <c r="F20" s="17" t="n">
        <f aca="false">SUM([1]Cічень!F16+[1]Лютий!F16+[1]Березень!F16)</f>
        <v>99.73</v>
      </c>
      <c r="G20" s="17" t="n">
        <f aca="false">SUM([1]Cічень!G16+[1]Лютий!G16+[1]Березень!G16)</f>
        <v>0</v>
      </c>
      <c r="H20" s="17" t="n">
        <f aca="false">SUM([1]Cічень!H16+[1]Лютий!H16+[1]Березень!H16)</f>
        <v>297.37</v>
      </c>
      <c r="I20" s="17" t="n">
        <f aca="false">SUM([1]Cічень!I16+[1]Лютий!I16+[1]Березень!I16)</f>
        <v>146.15</v>
      </c>
      <c r="J20" s="18" t="n">
        <f aca="false">K20/D20</f>
        <v>63.9709337581582</v>
      </c>
      <c r="K20" s="19" t="n">
        <f aca="false">L20+M20+E20</f>
        <v>124481.04</v>
      </c>
      <c r="L20" s="19" t="n">
        <f aca="false">F20*1163</f>
        <v>115985.99</v>
      </c>
      <c r="M20" s="19" t="n">
        <f aca="false">G20*9.5</f>
        <v>0</v>
      </c>
      <c r="N20" s="20"/>
      <c r="O20" s="21"/>
      <c r="P20" s="22"/>
    </row>
    <row r="21" customFormat="false" ht="13.8" hidden="false" customHeight="false" outlineLevel="0" collapsed="false">
      <c r="A21" s="14" t="n">
        <v>15</v>
      </c>
      <c r="B21" s="15" t="s">
        <v>31</v>
      </c>
      <c r="C21" s="16" t="n">
        <v>322</v>
      </c>
      <c r="D21" s="16" t="n">
        <v>1735</v>
      </c>
      <c r="E21" s="17" t="n">
        <f aca="false">SUM([1]Cічень!E14+[1]Лютий!E14+[1]Березень!E14)</f>
        <v>11833.27</v>
      </c>
      <c r="F21" s="17" t="n">
        <f aca="false">SUM([1]Cічень!F14+[1]Лютий!F14+[1]Березень!F14)</f>
        <v>84.59</v>
      </c>
      <c r="G21" s="17" t="n">
        <f aca="false">SUM([1]Cічень!G14+[1]Лютий!G14+[1]Березень!G14)</f>
        <v>0</v>
      </c>
      <c r="H21" s="17" t="n">
        <f aca="false">SUM([1]Cічень!H14+[1]Лютий!H14+[1]Березень!H14)</f>
        <v>576.77</v>
      </c>
      <c r="I21" s="17" t="n">
        <f aca="false">SUM([1]Cічень!I14+[1]Лютий!I14+[1]Березень!I14)</f>
        <v>151.56</v>
      </c>
      <c r="J21" s="18" t="n">
        <f aca="false">K21/D21</f>
        <v>63.5224438040346</v>
      </c>
      <c r="K21" s="19" t="n">
        <f aca="false">L21+M21+E21</f>
        <v>110211.44</v>
      </c>
      <c r="L21" s="19" t="n">
        <f aca="false">F21*1163</f>
        <v>98378.17</v>
      </c>
      <c r="M21" s="19" t="n">
        <f aca="false">G21*9.5</f>
        <v>0</v>
      </c>
      <c r="N21" s="20"/>
      <c r="O21" s="21"/>
      <c r="P21" s="22"/>
    </row>
    <row r="22" customFormat="false" ht="13.8" hidden="false" customHeight="false" outlineLevel="0" collapsed="false">
      <c r="A22" s="14" t="n">
        <v>16</v>
      </c>
      <c r="B22" s="15" t="s">
        <v>32</v>
      </c>
      <c r="C22" s="16" t="n">
        <v>204</v>
      </c>
      <c r="D22" s="16" t="n">
        <v>1049.12</v>
      </c>
      <c r="E22" s="17" t="n">
        <f aca="false">SUM([1]Cічень!E20+[1]Лютий!E20+[1]Березень!E20)</f>
        <v>11263.83</v>
      </c>
      <c r="F22" s="17" t="n">
        <f aca="false">SUM([1]Cічень!F20+[1]Лютий!F20+[1]Березень!F20)</f>
        <v>46.45</v>
      </c>
      <c r="G22" s="17" t="n">
        <f aca="false">SUM([1]Cічень!G20+[1]Лютий!G20+[1]Березень!G20)</f>
        <v>0</v>
      </c>
      <c r="H22" s="17" t="n">
        <f aca="false">SUM([1]Cічень!H20+[1]Лютий!H20+[1]Березень!H20)</f>
        <v>310.77</v>
      </c>
      <c r="I22" s="17" t="n">
        <f aca="false">SUM([1]Cічень!I20+[1]Лютий!I20+[1]Березень!I20)</f>
        <v>0</v>
      </c>
      <c r="J22" s="18" t="n">
        <f aca="false">K22/D22</f>
        <v>62.2285153271313</v>
      </c>
      <c r="K22" s="19" t="n">
        <f aca="false">L22+M22+E22</f>
        <v>65285.18</v>
      </c>
      <c r="L22" s="19" t="n">
        <f aca="false">F22*1163</f>
        <v>54021.35</v>
      </c>
      <c r="M22" s="19" t="n">
        <f aca="false">G22*9.5</f>
        <v>0</v>
      </c>
      <c r="N22" s="20"/>
      <c r="O22" s="21"/>
      <c r="P22" s="22"/>
    </row>
    <row r="23" customFormat="false" ht="13.8" hidden="false" customHeight="false" outlineLevel="0" collapsed="false">
      <c r="A23" s="14" t="n">
        <v>17</v>
      </c>
      <c r="B23" s="15" t="s">
        <v>33</v>
      </c>
      <c r="C23" s="16" t="n">
        <v>416</v>
      </c>
      <c r="D23" s="16" t="n">
        <v>2416.8</v>
      </c>
      <c r="E23" s="17" t="n">
        <f aca="false">SUM([1]Cічень!E26+[1]Лютий!E26+[1]Березень!E26)</f>
        <v>13476.14</v>
      </c>
      <c r="F23" s="17" t="n">
        <f aca="false">SUM([1]Cічень!F26+[1]Лютий!F26+[1]Березень!F26)</f>
        <v>117.56</v>
      </c>
      <c r="G23" s="17" t="n">
        <f aca="false">SUM([1]Cічень!G26+[1]Лютий!G26+[1]Березень!G26)</f>
        <v>0</v>
      </c>
      <c r="H23" s="17" t="n">
        <f aca="false">SUM([1]Cічень!H26+[1]Лютий!H26+[1]Березень!H26)</f>
        <v>648.75</v>
      </c>
      <c r="I23" s="17" t="n">
        <f aca="false">SUM([1]Cічень!I26+[1]Лютий!I26+[1]Березень!I26)</f>
        <v>457</v>
      </c>
      <c r="J23" s="18" t="n">
        <f aca="false">K23/D23</f>
        <v>62.147641509434</v>
      </c>
      <c r="K23" s="19" t="n">
        <f aca="false">L23+M23+E23</f>
        <v>150198.42</v>
      </c>
      <c r="L23" s="19" t="n">
        <f aca="false">F23*1163</f>
        <v>136722.28</v>
      </c>
      <c r="M23" s="19" t="n">
        <f aca="false">G23*9.5</f>
        <v>0</v>
      </c>
      <c r="N23" s="20"/>
      <c r="O23" s="21"/>
      <c r="P23" s="22"/>
    </row>
    <row r="24" customFormat="false" ht="13.8" hidden="false" customHeight="false" outlineLevel="0" collapsed="false">
      <c r="A24" s="14" t="n">
        <v>18</v>
      </c>
      <c r="B24" s="15" t="s">
        <v>34</v>
      </c>
      <c r="C24" s="16" t="n">
        <v>213</v>
      </c>
      <c r="D24" s="16" t="n">
        <v>2044.3</v>
      </c>
      <c r="E24" s="17" t="n">
        <f aca="false">SUM([1]Cічень!E44+[1]Лютий!E44+[1]Березень!E44)</f>
        <v>19692.07</v>
      </c>
      <c r="F24" s="17" t="n">
        <f aca="false">SUM([1]Cічень!F44+[1]Лютий!F44+[1]Березень!F44)</f>
        <v>91.82</v>
      </c>
      <c r="G24" s="17" t="n">
        <f aca="false">SUM([1]Cічень!G44+[1]Лютий!G44+[1]Березень!G44)</f>
        <v>0</v>
      </c>
      <c r="H24" s="17" t="n">
        <f aca="false">SUM([1]Cічень!H44+[1]Лютий!H44+[1]Березень!H44)</f>
        <v>361.25</v>
      </c>
      <c r="I24" s="17" t="n">
        <f aca="false">SUM([1]Cічень!I44+[1]Лютий!I44+[1]Березень!I44)</f>
        <v>54.08</v>
      </c>
      <c r="J24" s="18" t="n">
        <f aca="false">K24/D24</f>
        <v>61.8689673726948</v>
      </c>
      <c r="K24" s="19" t="n">
        <f aca="false">L24+M24+E24</f>
        <v>126478.73</v>
      </c>
      <c r="L24" s="19" t="n">
        <f aca="false">F24*1163</f>
        <v>106786.66</v>
      </c>
      <c r="M24" s="19" t="n">
        <f aca="false">G24*9.5</f>
        <v>0</v>
      </c>
      <c r="N24" s="20"/>
      <c r="O24" s="21"/>
      <c r="P24" s="22"/>
    </row>
    <row r="25" customFormat="false" ht="13.8" hidden="false" customHeight="false" outlineLevel="0" collapsed="false">
      <c r="A25" s="14" t="n">
        <v>19</v>
      </c>
      <c r="B25" s="15" t="s">
        <v>35</v>
      </c>
      <c r="C25" s="16" t="n">
        <v>315</v>
      </c>
      <c r="D25" s="16" t="n">
        <v>2129.7</v>
      </c>
      <c r="E25" s="17" t="n">
        <f aca="false">SUM([1]Cічень!E33+[1]Лютий!E33+[1]Березень!E33)</f>
        <v>8843.96</v>
      </c>
      <c r="F25" s="17" t="n">
        <f aca="false">SUM([1]Cічень!F33+[1]Лютий!F33+[1]Березень!F33)</f>
        <v>104.82</v>
      </c>
      <c r="G25" s="17" t="n">
        <f aca="false">SUM([1]Cічень!G33+[1]Лютий!G33+[1]Березень!G33)</f>
        <v>0</v>
      </c>
      <c r="H25" s="17" t="n">
        <f aca="false">SUM([1]Cічень!H33+[1]Лютий!H33+[1]Березень!H33)</f>
        <v>243.76</v>
      </c>
      <c r="I25" s="17" t="n">
        <f aca="false">SUM([1]Cічень!I33+[1]Лютий!I33+[1]Березень!I33)</f>
        <v>179.56</v>
      </c>
      <c r="J25" s="18" t="n">
        <f aca="false">K25/D25</f>
        <v>61.3934450861624</v>
      </c>
      <c r="K25" s="19" t="n">
        <f aca="false">L25+M25+E25</f>
        <v>130749.62</v>
      </c>
      <c r="L25" s="19" t="n">
        <f aca="false">F25*1163</f>
        <v>121905.66</v>
      </c>
      <c r="M25" s="19" t="n">
        <f aca="false">G25*9.5</f>
        <v>0</v>
      </c>
      <c r="N25" s="20"/>
      <c r="O25" s="21"/>
      <c r="P25" s="22"/>
    </row>
    <row r="26" customFormat="false" ht="13.8" hidden="false" customHeight="false" outlineLevel="0" collapsed="false">
      <c r="A26" s="14" t="n">
        <v>20</v>
      </c>
      <c r="B26" s="15" t="s">
        <v>36</v>
      </c>
      <c r="C26" s="16" t="n">
        <v>308</v>
      </c>
      <c r="D26" s="16" t="n">
        <v>1799.2</v>
      </c>
      <c r="E26" s="17" t="n">
        <f aca="false">SUM([1]Cічень!E23+[1]Лютий!E23+[1]Березень!E23)</f>
        <v>9066.39</v>
      </c>
      <c r="F26" s="17" t="n">
        <f aca="false">SUM([1]Cічень!F23+[1]Лютий!F23+[1]Березень!F23)</f>
        <v>86.28</v>
      </c>
      <c r="G26" s="17" t="n">
        <f aca="false">SUM([1]Cічень!G23+[1]Лютий!G23+[1]Березень!G23)</f>
        <v>0</v>
      </c>
      <c r="H26" s="17" t="n">
        <f aca="false">SUM([1]Cічень!H23+[1]Лютий!H23+[1]Березень!H23)</f>
        <v>147.59</v>
      </c>
      <c r="I26" s="17" t="n">
        <f aca="false">SUM([1]Cічень!I23+[1]Лютий!I23+[1]Березень!I23)</f>
        <v>136.97</v>
      </c>
      <c r="J26" s="18" t="n">
        <f aca="false">K26/D26</f>
        <v>60.8103768341485</v>
      </c>
      <c r="K26" s="19" t="n">
        <f aca="false">L26+M26+E26</f>
        <v>109410.03</v>
      </c>
      <c r="L26" s="19" t="n">
        <f aca="false">F26*1163</f>
        <v>100343.64</v>
      </c>
      <c r="M26" s="19" t="n">
        <f aca="false">G26*9.5</f>
        <v>0</v>
      </c>
      <c r="N26" s="20"/>
      <c r="O26" s="21"/>
      <c r="P26" s="22"/>
    </row>
    <row r="27" customFormat="false" ht="13.8" hidden="false" customHeight="false" outlineLevel="0" collapsed="false">
      <c r="A27" s="14" t="n">
        <v>21</v>
      </c>
      <c r="B27" s="15" t="s">
        <v>37</v>
      </c>
      <c r="C27" s="16" t="n">
        <v>350</v>
      </c>
      <c r="D27" s="16" t="n">
        <v>2104.3</v>
      </c>
      <c r="E27" s="17" t="n">
        <f aca="false">SUM([1]Cічень!E21+[1]Лютий!E21+[1]Березень!E21)</f>
        <v>11151.66</v>
      </c>
      <c r="F27" s="17" t="n">
        <f aca="false">SUM([1]Cічень!F21+[1]Лютий!F21+[1]Березень!F21)</f>
        <v>99.1</v>
      </c>
      <c r="G27" s="17" t="n">
        <f aca="false">SUM([1]Cічень!G21+[1]Лютий!G21+[1]Березень!G21)</f>
        <v>0</v>
      </c>
      <c r="H27" s="17" t="n">
        <f aca="false">SUM([1]Cічень!H21+[1]Лютий!H21+[1]Березень!H21)</f>
        <v>359.39</v>
      </c>
      <c r="I27" s="17" t="n">
        <f aca="false">SUM([1]Cічень!I21+[1]Лютий!I21+[1]Березень!I21)</f>
        <v>29</v>
      </c>
      <c r="J27" s="18" t="n">
        <f aca="false">K27/D27</f>
        <v>60.0698379508625</v>
      </c>
      <c r="K27" s="19" t="n">
        <f aca="false">L27+M27+E27</f>
        <v>126404.96</v>
      </c>
      <c r="L27" s="19" t="n">
        <f aca="false">F27*1163</f>
        <v>115253.3</v>
      </c>
      <c r="M27" s="19" t="n">
        <f aca="false">G27*9.5</f>
        <v>0</v>
      </c>
      <c r="N27" s="20"/>
      <c r="O27" s="21"/>
      <c r="P27" s="22"/>
    </row>
    <row r="28" customFormat="false" ht="13.8" hidden="false" customHeight="false" outlineLevel="0" collapsed="false">
      <c r="A28" s="14" t="n">
        <v>22</v>
      </c>
      <c r="B28" s="15" t="s">
        <v>38</v>
      </c>
      <c r="C28" s="23" t="n">
        <v>222</v>
      </c>
      <c r="D28" s="16" t="n">
        <v>1803.7</v>
      </c>
      <c r="E28" s="17" t="n">
        <f aca="false">SUM([1]Cічень!E28+[1]Лютий!E28+[1]Березень!E28)</f>
        <v>8898.04</v>
      </c>
      <c r="F28" s="17" t="n">
        <f aca="false">SUM([1]Cічень!F28+[1]Лютий!F28+[1]Березень!F28)</f>
        <v>83.32</v>
      </c>
      <c r="G28" s="17" t="n">
        <f aca="false">SUM([1]Cічень!G28+[1]Лютий!G28+[1]Березень!G28)</f>
        <v>0</v>
      </c>
      <c r="H28" s="17" t="n">
        <f aca="false">SUM([1]Cічень!H28+[1]Лютий!H28+[1]Березень!H28)</f>
        <v>211.93</v>
      </c>
      <c r="I28" s="17" t="n">
        <f aca="false">SUM([1]Cічень!I28+[1]Лютий!I28+[1]Березень!I28)</f>
        <v>131.25</v>
      </c>
      <c r="J28" s="18" t="n">
        <f aca="false">K28/D28</f>
        <v>58.6567611021789</v>
      </c>
      <c r="K28" s="19" t="n">
        <f aca="false">L28+M28+E28</f>
        <v>105799.2</v>
      </c>
      <c r="L28" s="19" t="n">
        <f aca="false">F28*1163</f>
        <v>96901.16</v>
      </c>
      <c r="M28" s="19" t="n">
        <f aca="false">G28*9.5</f>
        <v>0</v>
      </c>
      <c r="N28" s="20"/>
      <c r="O28" s="21"/>
      <c r="P28" s="22"/>
    </row>
    <row r="29" customFormat="false" ht="13.8" hidden="false" customHeight="false" outlineLevel="0" collapsed="false">
      <c r="A29" s="14" t="n">
        <v>23</v>
      </c>
      <c r="B29" s="15" t="s">
        <v>39</v>
      </c>
      <c r="C29" s="16" t="n">
        <v>54</v>
      </c>
      <c r="D29" s="16" t="n">
        <v>1066.2</v>
      </c>
      <c r="E29" s="17" t="n">
        <f aca="false">SUM([1]Cічень!E40+[1]Лютий!E40+[1]Березень!E40)</f>
        <v>16896.27</v>
      </c>
      <c r="F29" s="17" t="n">
        <f aca="false">SUM([1]Cічень!F40+[1]Лютий!F40+[1]Березень!F40)</f>
        <v>38.57</v>
      </c>
      <c r="G29" s="17" t="n">
        <f aca="false">SUM([1]Cічень!G40+[1]Лютий!G40+[1]Березень!G40)</f>
        <v>0</v>
      </c>
      <c r="H29" s="17" t="n">
        <f aca="false">SUM([1]Cічень!H40+[1]Лютий!H40+[1]Березень!H40)</f>
        <v>0</v>
      </c>
      <c r="I29" s="17" t="n">
        <f aca="false">SUM([1]Cічень!I40+[1]Лютий!I40+[1]Березень!I40)</f>
        <v>0</v>
      </c>
      <c r="J29" s="18" t="n">
        <f aca="false">K29/D29</f>
        <v>57.9189457887826</v>
      </c>
      <c r="K29" s="19" t="n">
        <f aca="false">L29+M29+E29</f>
        <v>61753.18</v>
      </c>
      <c r="L29" s="19" t="n">
        <f aca="false">F29*1163</f>
        <v>44856.91</v>
      </c>
      <c r="M29" s="19" t="n">
        <f aca="false">G29*9.5</f>
        <v>0</v>
      </c>
      <c r="N29" s="20"/>
      <c r="O29" s="21"/>
      <c r="P29" s="22"/>
    </row>
    <row r="30" customFormat="false" ht="13.8" hidden="false" customHeight="false" outlineLevel="0" collapsed="false">
      <c r="A30" s="14" t="n">
        <v>24</v>
      </c>
      <c r="B30" s="15" t="s">
        <v>40</v>
      </c>
      <c r="C30" s="16" t="n">
        <v>307</v>
      </c>
      <c r="D30" s="16" t="n">
        <v>1798.9</v>
      </c>
      <c r="E30" s="17" t="n">
        <f aca="false">SUM([1]Cічень!E34+[1]Лютий!E34+[1]Березень!E34)</f>
        <v>6051.42</v>
      </c>
      <c r="F30" s="17" t="n">
        <f aca="false">SUM([1]Cічень!F34+[1]Лютий!F34+[1]Березень!F34)</f>
        <v>84.28</v>
      </c>
      <c r="G30" s="17" t="n">
        <f aca="false">SUM([1]Cічень!G34+[1]Лютий!G34+[1]Березень!G34)</f>
        <v>0</v>
      </c>
      <c r="H30" s="17" t="n">
        <f aca="false">SUM([1]Cічень!H34+[1]Лютий!H34+[1]Березень!H34)</f>
        <v>156.34</v>
      </c>
      <c r="I30" s="17" t="n">
        <f aca="false">SUM([1]Cічень!I34+[1]Лютий!I34+[1]Березень!I34)</f>
        <v>0</v>
      </c>
      <c r="J30" s="18" t="n">
        <f aca="false">K30/D30</f>
        <v>57.8514981377508</v>
      </c>
      <c r="K30" s="19" t="n">
        <f aca="false">L30+M30+E30</f>
        <v>104069.06</v>
      </c>
      <c r="L30" s="19" t="n">
        <f aca="false">F30*1163</f>
        <v>98017.64</v>
      </c>
      <c r="M30" s="19" t="n">
        <f aca="false">G30*9.5</f>
        <v>0</v>
      </c>
      <c r="N30" s="20"/>
      <c r="O30" s="21"/>
      <c r="P30" s="22"/>
    </row>
    <row r="31" customFormat="false" ht="13.8" hidden="false" customHeight="false" outlineLevel="0" collapsed="false">
      <c r="A31" s="14" t="n">
        <v>25</v>
      </c>
      <c r="B31" s="15" t="s">
        <v>41</v>
      </c>
      <c r="C31" s="16" t="n">
        <v>347</v>
      </c>
      <c r="D31" s="16" t="n">
        <v>1735</v>
      </c>
      <c r="E31" s="17" t="n">
        <f aca="false">SUM([1]Cічень!E22+[1]Лютий!E22+[1]Березень!E22)</f>
        <v>13516.77</v>
      </c>
      <c r="F31" s="17" t="n">
        <f aca="false">SUM([1]Cічень!F22+[1]Лютий!F22+[1]Березень!F22)</f>
        <v>73.61</v>
      </c>
      <c r="G31" s="17" t="n">
        <f aca="false">SUM([1]Cічень!G22+[1]Лютий!G22+[1]Березень!G22)</f>
        <v>0</v>
      </c>
      <c r="H31" s="17" t="n">
        <f aca="false">SUM([1]Cічень!H22+[1]Лютий!H22+[1]Березень!H22)</f>
        <v>408.77</v>
      </c>
      <c r="I31" s="17" t="n">
        <f aca="false">SUM([1]Cічень!I22+[1]Лютий!I22+[1]Березень!I22)</f>
        <v>79.66</v>
      </c>
      <c r="J31" s="18" t="n">
        <f aca="false">K31/D31</f>
        <v>57.1326801152738</v>
      </c>
      <c r="K31" s="19" t="n">
        <f aca="false">L31+M31+E31</f>
        <v>99125.2</v>
      </c>
      <c r="L31" s="19" t="n">
        <f aca="false">F31*1163</f>
        <v>85608.43</v>
      </c>
      <c r="M31" s="19" t="n">
        <f aca="false">G31*9.5</f>
        <v>0</v>
      </c>
      <c r="N31" s="20"/>
      <c r="O31" s="21"/>
      <c r="P31" s="22"/>
    </row>
    <row r="32" customFormat="false" ht="13.8" hidden="false" customHeight="false" outlineLevel="0" collapsed="false">
      <c r="A32" s="14" t="n">
        <v>26</v>
      </c>
      <c r="B32" s="15" t="s">
        <v>42</v>
      </c>
      <c r="C32" s="23" t="n">
        <v>219</v>
      </c>
      <c r="D32" s="16" t="n">
        <v>2020.8</v>
      </c>
      <c r="E32" s="17" t="n">
        <f aca="false">SUM([1]Cічень!E10+[1]Лютий!E10+[1]Березень!E10)</f>
        <v>9162.46</v>
      </c>
      <c r="F32" s="17" t="n">
        <f aca="false">SUM([1]Cічень!F10+[1]Лютий!F10+[1]Березень!F10)</f>
        <v>87.32</v>
      </c>
      <c r="G32" s="17" t="n">
        <f aca="false">SUM([1]Cічень!G10+[1]Лютий!G10+[1]Березень!G10)</f>
        <v>0</v>
      </c>
      <c r="H32" s="17" t="n">
        <f aca="false">SUM([1]Cічень!H10+[1]Лютий!H10+[1]Березень!H10)</f>
        <v>440.58</v>
      </c>
      <c r="I32" s="17" t="n">
        <f aca="false">SUM([1]Cічень!I10+[1]Лютий!I10+[1]Березень!I10)</f>
        <v>0</v>
      </c>
      <c r="J32" s="18" t="n">
        <f aca="false">K32/D32</f>
        <v>54.7880146476643</v>
      </c>
      <c r="K32" s="19" t="n">
        <f aca="false">L32+M32+E32</f>
        <v>110715.62</v>
      </c>
      <c r="L32" s="19" t="n">
        <f aca="false">F32*1163</f>
        <v>101553.16</v>
      </c>
      <c r="M32" s="19" t="n">
        <f aca="false">G32*9.5</f>
        <v>0</v>
      </c>
      <c r="N32" s="20"/>
      <c r="O32" s="21"/>
      <c r="P32" s="22"/>
    </row>
    <row r="33" customFormat="false" ht="13.8" hidden="false" customHeight="false" outlineLevel="0" collapsed="false">
      <c r="A33" s="14" t="n">
        <v>27</v>
      </c>
      <c r="B33" s="15" t="s">
        <v>43</v>
      </c>
      <c r="C33" s="16" t="n">
        <v>124</v>
      </c>
      <c r="D33" s="16" t="n">
        <v>1098.2</v>
      </c>
      <c r="E33" s="17" t="n">
        <f aca="false">SUM([1]Cічень!E37+[1]Лютий!E37+[1]Березень!E37)</f>
        <v>3815.31</v>
      </c>
      <c r="F33" s="17" t="n">
        <f aca="false">SUM([1]Cічень!F37+[1]Лютий!F37+[1]Березень!F37)</f>
        <v>48.03</v>
      </c>
      <c r="G33" s="17" t="n">
        <f aca="false">SUM([1]Cічень!G37+[1]Лютий!G37+[1]Березень!G37)</f>
        <v>0</v>
      </c>
      <c r="H33" s="17" t="n">
        <f aca="false">SUM([1]Cічень!H37+[1]Лютий!H37+[1]Березень!H37)</f>
        <v>96.86</v>
      </c>
      <c r="I33" s="17" t="n">
        <f aca="false">SUM([1]Cічень!I37+[1]Лютий!I37+[1]Березень!I37)</f>
        <v>44.57</v>
      </c>
      <c r="J33" s="18" t="n">
        <f aca="false">K33/D33</f>
        <v>54.3381897650701</v>
      </c>
      <c r="K33" s="19" t="n">
        <f aca="false">L33+M33+E33</f>
        <v>59674.2</v>
      </c>
      <c r="L33" s="19" t="n">
        <f aca="false">F33*1163</f>
        <v>55858.89</v>
      </c>
      <c r="M33" s="19" t="n">
        <f aca="false">G33*9.5</f>
        <v>0</v>
      </c>
      <c r="N33" s="20"/>
      <c r="O33" s="21"/>
      <c r="P33" s="22"/>
      <c r="S33" s="22"/>
    </row>
    <row r="34" customFormat="false" ht="13.8" hidden="false" customHeight="false" outlineLevel="0" collapsed="false">
      <c r="A34" s="14" t="n">
        <v>28</v>
      </c>
      <c r="B34" s="15" t="s">
        <v>44</v>
      </c>
      <c r="C34" s="16" t="n">
        <v>43</v>
      </c>
      <c r="D34" s="16" t="n">
        <v>550</v>
      </c>
      <c r="E34" s="17" t="n">
        <f aca="false">SUM([1]Cічень!E41+[1]Лютий!E41+[1]Березень!E41)</f>
        <v>5169.51</v>
      </c>
      <c r="F34" s="17" t="n">
        <f aca="false">SUM([1]Cічень!F41+[1]Лютий!F41+[1]Березень!F41)</f>
        <v>0</v>
      </c>
      <c r="G34" s="17" t="n">
        <f aca="false">SUM([1]Cічень!G41+[1]Лютий!G41+[1]Березень!G41)</f>
        <v>2469.32</v>
      </c>
      <c r="H34" s="17" t="n">
        <f aca="false">SUM([1]Cічень!H41+[1]Лютий!H41+[1]Березень!H41)</f>
        <v>106.34</v>
      </c>
      <c r="I34" s="17" t="n">
        <f aca="false">SUM([1]Cічень!I41+[1]Лютий!I41+[1]Березень!I41)</f>
        <v>0</v>
      </c>
      <c r="J34" s="18" t="n">
        <f aca="false">K34/D34</f>
        <v>52.051</v>
      </c>
      <c r="K34" s="19" t="n">
        <f aca="false">L34+M34+E34</f>
        <v>28628.05</v>
      </c>
      <c r="L34" s="19" t="n">
        <f aca="false">F34*1163</f>
        <v>0</v>
      </c>
      <c r="M34" s="19" t="n">
        <f aca="false">G34*9.5</f>
        <v>23458.54</v>
      </c>
      <c r="N34" s="20"/>
      <c r="O34" s="21"/>
      <c r="P34" s="22"/>
    </row>
    <row r="35" customFormat="false" ht="13.8" hidden="false" customHeight="false" outlineLevel="0" collapsed="false">
      <c r="A35" s="14" t="n">
        <v>29</v>
      </c>
      <c r="B35" s="15" t="s">
        <v>45</v>
      </c>
      <c r="C35" s="16" t="n">
        <v>324</v>
      </c>
      <c r="D35" s="16" t="n">
        <v>2274.9</v>
      </c>
      <c r="E35" s="17" t="n">
        <f aca="false">SUM([1]Cічень!E36+[1]Лютий!E36+[1]Березень!E36)</f>
        <v>8746.15</v>
      </c>
      <c r="F35" s="17" t="n">
        <f aca="false">SUM([1]Cічень!F36+[1]Лютий!F36+[1]Березень!F36)</f>
        <v>94.12</v>
      </c>
      <c r="G35" s="17" t="n">
        <f aca="false">SUM([1]Cічень!G36+[1]Лютий!G36+[1]Березень!G36)</f>
        <v>0</v>
      </c>
      <c r="H35" s="17" t="n">
        <f aca="false">SUM([1]Cічень!H36+[1]Лютий!H36+[1]Березень!H36)</f>
        <v>256.16</v>
      </c>
      <c r="I35" s="17" t="n">
        <f aca="false">SUM([1]Cічень!I36+[1]Лютий!I36+[1]Березень!I36)</f>
        <v>74.47</v>
      </c>
      <c r="J35" s="18" t="n">
        <f aca="false">K35/D35</f>
        <v>51.9617169985494</v>
      </c>
      <c r="K35" s="19" t="n">
        <f aca="false">L35+M35+E35</f>
        <v>118207.71</v>
      </c>
      <c r="L35" s="19" t="n">
        <f aca="false">F35*1163</f>
        <v>109461.56</v>
      </c>
      <c r="M35" s="19" t="n">
        <f aca="false">G35*9.5</f>
        <v>0</v>
      </c>
      <c r="N35" s="20"/>
      <c r="O35" s="21"/>
      <c r="P35" s="22"/>
    </row>
    <row r="36" customFormat="false" ht="13.8" hidden="false" customHeight="false" outlineLevel="0" collapsed="false">
      <c r="A36" s="14" t="n">
        <v>30</v>
      </c>
      <c r="B36" s="15" t="s">
        <v>46</v>
      </c>
      <c r="C36" s="16" t="n">
        <v>360</v>
      </c>
      <c r="D36" s="16" t="n">
        <v>2128.9</v>
      </c>
      <c r="E36" s="17" t="n">
        <f aca="false">SUM([1]Cічень!E15+[1]Лютий!E15+[1]Березень!E15)</f>
        <v>11625.89</v>
      </c>
      <c r="F36" s="17" t="n">
        <f aca="false">SUM([1]Cічень!F15+[1]Лютий!F15+[1]Березень!F15)</f>
        <v>84.73</v>
      </c>
      <c r="G36" s="17" t="n">
        <f aca="false">SUM([1]Cічень!G15+[1]Лютий!G15+[1]Березень!G15)</f>
        <v>0</v>
      </c>
      <c r="H36" s="17" t="n">
        <f aca="false">SUM([1]Cічень!H15+[1]Лютий!H15+[1]Березень!H15)</f>
        <v>243.87</v>
      </c>
      <c r="I36" s="17" t="n">
        <f aca="false">SUM([1]Cічень!I15+[1]Лютий!I15+[1]Березень!I15)</f>
        <v>133.5</v>
      </c>
      <c r="J36" s="18" t="n">
        <f aca="false">K36/D36</f>
        <v>51.748264361877</v>
      </c>
      <c r="K36" s="19" t="n">
        <f aca="false">L36+M36+E36</f>
        <v>110166.88</v>
      </c>
      <c r="L36" s="19" t="n">
        <f aca="false">F36*1163</f>
        <v>98540.99</v>
      </c>
      <c r="M36" s="19" t="n">
        <f aca="false">G36*9.5</f>
        <v>0</v>
      </c>
      <c r="N36" s="20"/>
      <c r="O36" s="21"/>
      <c r="P36" s="22"/>
    </row>
    <row r="37" customFormat="false" ht="13.8" hidden="false" customHeight="false" outlineLevel="0" collapsed="false">
      <c r="A37" s="14" t="n">
        <v>31</v>
      </c>
      <c r="B37" s="15" t="s">
        <v>47</v>
      </c>
      <c r="C37" s="16" t="n">
        <v>551</v>
      </c>
      <c r="D37" s="16" t="n">
        <v>2462.1</v>
      </c>
      <c r="E37" s="17" t="n">
        <f aca="false">SUM([1]Cічень!E43+[1]Лютий!E43+[1]Березень!E43)</f>
        <v>14383.44</v>
      </c>
      <c r="F37" s="17" t="n">
        <f aca="false">SUM([1]Cічень!F43+[1]Лютий!F43+[1]Березень!F43)</f>
        <v>92.48</v>
      </c>
      <c r="G37" s="17" t="n">
        <f aca="false">SUM([1]Cічень!G43+[1]Лютий!G43+[1]Березень!G43)</f>
        <v>0</v>
      </c>
      <c r="H37" s="17" t="n">
        <f aca="false">SUM([1]Cічень!H43+[1]Лютий!H43+[1]Березень!H43)</f>
        <v>349.75</v>
      </c>
      <c r="I37" s="17" t="n">
        <f aca="false">SUM([1]Cічень!I43+[1]Лютий!I43+[1]Березень!I43)</f>
        <v>317.48</v>
      </c>
      <c r="J37" s="18" t="n">
        <f aca="false">K37/D37</f>
        <v>49.5258844076195</v>
      </c>
      <c r="K37" s="19" t="n">
        <f aca="false">L37+M37+E37</f>
        <v>121937.68</v>
      </c>
      <c r="L37" s="19" t="n">
        <f aca="false">F37*1163</f>
        <v>107554.24</v>
      </c>
      <c r="M37" s="19" t="n">
        <f aca="false">G37*9.5</f>
        <v>0</v>
      </c>
      <c r="N37" s="20"/>
      <c r="O37" s="21"/>
      <c r="P37" s="22"/>
    </row>
    <row r="38" customFormat="false" ht="13.8" hidden="false" customHeight="false" outlineLevel="0" collapsed="false">
      <c r="A38" s="14" t="n">
        <v>32</v>
      </c>
      <c r="B38" s="15" t="s">
        <v>48</v>
      </c>
      <c r="C38" s="16" t="n">
        <v>306</v>
      </c>
      <c r="D38" s="16" t="n">
        <v>2129.7</v>
      </c>
      <c r="E38" s="17" t="n">
        <f aca="false">SUM([1]Cічень!E25+[1]Лютий!E25+[1]Березень!E25)</f>
        <v>8501.86</v>
      </c>
      <c r="F38" s="17" t="n">
        <f aca="false">SUM([1]Cічень!F25+[1]Лютий!F25+[1]Березень!F25)</f>
        <v>83.14</v>
      </c>
      <c r="G38" s="17" t="n">
        <f aca="false">SUM([1]Cічень!G25+[1]Лютий!G25+[1]Березень!G25)</f>
        <v>0</v>
      </c>
      <c r="H38" s="17" t="n">
        <f aca="false">SUM([1]Cічень!H25+[1]Лютий!H25+[1]Березень!H25)</f>
        <v>245.92</v>
      </c>
      <c r="I38" s="17" t="n">
        <f aca="false">SUM([1]Cічень!I25+[1]Лютий!I25+[1]Березень!I25)</f>
        <v>357.72</v>
      </c>
      <c r="J38" s="18" t="n">
        <f aca="false">K38/D38</f>
        <v>49.3936610790252</v>
      </c>
      <c r="K38" s="19" t="n">
        <f aca="false">L38+M38+E38</f>
        <v>105193.68</v>
      </c>
      <c r="L38" s="19" t="n">
        <f aca="false">F38*1163</f>
        <v>96691.82</v>
      </c>
      <c r="M38" s="19" t="n">
        <f aca="false">G38*9.5</f>
        <v>0</v>
      </c>
      <c r="N38" s="20"/>
      <c r="O38" s="21"/>
      <c r="P38" s="22"/>
      <c r="S38" s="24"/>
    </row>
    <row r="39" customFormat="false" ht="13.8" hidden="false" customHeight="false" outlineLevel="0" collapsed="false">
      <c r="A39" s="14" t="n">
        <v>33</v>
      </c>
      <c r="B39" s="15" t="s">
        <v>49</v>
      </c>
      <c r="C39" s="16" t="n">
        <v>392</v>
      </c>
      <c r="D39" s="16" t="n">
        <v>1954.8</v>
      </c>
      <c r="E39" s="17" t="n">
        <f aca="false">SUM([1]Cічень!E18+[1]Лютий!E18+[1]Березень!E18)</f>
        <v>7635.04</v>
      </c>
      <c r="F39" s="17" t="n">
        <f aca="false">SUM([1]Cічень!F18+[1]Лютий!F18+[1]Березень!F18)</f>
        <v>72.97</v>
      </c>
      <c r="G39" s="17" t="n">
        <f aca="false">SUM([1]Cічень!G18+[1]Лютий!G18+[1]Березень!G18)</f>
        <v>0</v>
      </c>
      <c r="H39" s="17" t="n">
        <f aca="false">SUM([1]Cічень!H18+[1]Лютий!H18+[1]Березень!H18)</f>
        <v>165.49</v>
      </c>
      <c r="I39" s="17" t="n">
        <f aca="false">SUM([1]Cічень!I18+[1]Лютий!I18+[1]Березень!I18)</f>
        <v>190.8</v>
      </c>
      <c r="J39" s="18" t="n">
        <f aca="false">K39/D39</f>
        <v>47.3189840392879</v>
      </c>
      <c r="K39" s="19" t="n">
        <f aca="false">L39+M39+E39</f>
        <v>92499.15</v>
      </c>
      <c r="L39" s="19" t="n">
        <f aca="false">F39*1163</f>
        <v>84864.11</v>
      </c>
      <c r="M39" s="19" t="n">
        <f aca="false">G39*9.5</f>
        <v>0</v>
      </c>
      <c r="N39" s="20"/>
      <c r="O39" s="21"/>
      <c r="P39" s="22"/>
    </row>
    <row r="40" customFormat="false" ht="13.8" hidden="false" customHeight="false" outlineLevel="0" collapsed="false">
      <c r="A40" s="14" t="n">
        <v>34</v>
      </c>
      <c r="B40" s="15" t="s">
        <v>50</v>
      </c>
      <c r="C40" s="16" t="n">
        <v>117</v>
      </c>
      <c r="D40" s="16" t="n">
        <v>966</v>
      </c>
      <c r="E40" s="17" t="n">
        <f aca="false">SUM([1]Cічень!E55+[1]Лютий!E55+[1]Березень!E55)</f>
        <v>5317.86</v>
      </c>
      <c r="F40" s="17" t="n">
        <f aca="false">SUM([1]Cічень!F55+[1]Лютий!F55+[1]Березень!F55)</f>
        <v>33.04</v>
      </c>
      <c r="G40" s="17" t="n">
        <f aca="false">SUM([1]Cічень!G55+[1]Лютий!G55+[1]Березень!G55)</f>
        <v>0</v>
      </c>
      <c r="H40" s="17" t="n">
        <f aca="false">SUM([1]Cічень!H55+[1]Лютий!H55+[1]Березень!H55)</f>
        <v>0</v>
      </c>
      <c r="I40" s="17" t="n">
        <f aca="false">SUM([1]Cічень!I55+[1]Лютий!I55+[1]Березень!I55)</f>
        <v>0</v>
      </c>
      <c r="J40" s="18" t="n">
        <f aca="false">K40/D40</f>
        <v>45.2830020703934</v>
      </c>
      <c r="K40" s="19" t="n">
        <f aca="false">L40+M40+E40</f>
        <v>43743.38</v>
      </c>
      <c r="L40" s="19" t="n">
        <f aca="false">F40*1163</f>
        <v>38425.52</v>
      </c>
      <c r="M40" s="19" t="n">
        <f aca="false">G40*9.5</f>
        <v>0</v>
      </c>
      <c r="N40" s="20"/>
      <c r="O40" s="21"/>
      <c r="P40" s="22"/>
      <c r="S40" s="24"/>
    </row>
    <row r="41" customFormat="false" ht="13.8" hidden="false" customHeight="false" outlineLevel="0" collapsed="false">
      <c r="A41" s="14" t="n">
        <v>35</v>
      </c>
      <c r="B41" s="15" t="s">
        <v>51</v>
      </c>
      <c r="C41" s="16" t="n">
        <v>453</v>
      </c>
      <c r="D41" s="16" t="n">
        <v>2416.8</v>
      </c>
      <c r="E41" s="17" t="n">
        <f aca="false">SUM([1]Cічень!E24+[1]Лютий!E24+[1]Березень!E24)</f>
        <v>15675.44</v>
      </c>
      <c r="F41" s="17" t="n">
        <f aca="false">SUM([1]Cічень!F24+[1]Лютий!F24+[1]Березень!F24)</f>
        <v>79.2</v>
      </c>
      <c r="G41" s="17" t="n">
        <f aca="false">SUM([1]Cічень!G24+[1]Лютий!G24+[1]Березень!G24)</f>
        <v>0</v>
      </c>
      <c r="H41" s="17" t="n">
        <f aca="false">SUM([1]Cічень!H24+[1]Лютий!H24+[1]Березень!H24)</f>
        <v>360.96</v>
      </c>
      <c r="I41" s="17" t="n">
        <f aca="false">SUM([1]Cічень!I24+[1]Лютий!I24+[1]Березень!I24)</f>
        <v>413.85</v>
      </c>
      <c r="J41" s="18" t="n">
        <f aca="false">K41/D41</f>
        <v>44.5982456140351</v>
      </c>
      <c r="K41" s="19" t="n">
        <f aca="false">L41+M41+E41</f>
        <v>107785.04</v>
      </c>
      <c r="L41" s="19" t="n">
        <f aca="false">F41*1163</f>
        <v>92109.6</v>
      </c>
      <c r="M41" s="19" t="n">
        <f aca="false">G41*9.5</f>
        <v>0</v>
      </c>
      <c r="N41" s="20"/>
      <c r="O41" s="21"/>
      <c r="P41" s="22"/>
    </row>
    <row r="42" customFormat="false" ht="13.8" hidden="false" customHeight="false" outlineLevel="0" collapsed="false">
      <c r="A42" s="14" t="n">
        <v>36</v>
      </c>
      <c r="B42" s="15" t="s">
        <v>52</v>
      </c>
      <c r="C42" s="16" t="n">
        <v>378</v>
      </c>
      <c r="D42" s="16" t="n">
        <v>2104</v>
      </c>
      <c r="E42" s="17" t="n">
        <f aca="false">SUM([1]Cічень!E39+[1]Лютий!E39+[1]Березень!E39)</f>
        <v>11619.85</v>
      </c>
      <c r="F42" s="17" t="n">
        <f aca="false">SUM([1]Cічень!F39+[1]Лютий!F39+[1]Березень!F39)</f>
        <v>69.59</v>
      </c>
      <c r="G42" s="17" t="n">
        <f aca="false">SUM([1]Cічень!G39+[1]Лютий!G39+[1]Березень!G39)</f>
        <v>0</v>
      </c>
      <c r="H42" s="17" t="n">
        <f aca="false">SUM([1]Cічень!H39+[1]Лютий!H39+[1]Березень!H39)</f>
        <v>171.66</v>
      </c>
      <c r="I42" s="17" t="n">
        <f aca="false">SUM([1]Cічень!I39+[1]Лютий!I39+[1]Березень!I39)</f>
        <v>214.31</v>
      </c>
      <c r="J42" s="18" t="n">
        <f aca="false">K42/D42</f>
        <v>43.9890779467681</v>
      </c>
      <c r="K42" s="19" t="n">
        <f aca="false">L42+M42+E42</f>
        <v>92553.02</v>
      </c>
      <c r="L42" s="19" t="n">
        <f aca="false">F42*1163</f>
        <v>80933.17</v>
      </c>
      <c r="M42" s="19" t="n">
        <f aca="false">G42*9.5</f>
        <v>0</v>
      </c>
      <c r="N42" s="20"/>
      <c r="O42" s="21"/>
      <c r="P42" s="22"/>
    </row>
    <row r="43" customFormat="false" ht="13.8" hidden="false" customHeight="false" outlineLevel="0" collapsed="false">
      <c r="A43" s="14" t="n">
        <v>37</v>
      </c>
      <c r="B43" s="15" t="s">
        <v>53</v>
      </c>
      <c r="C43" s="16" t="n">
        <v>382</v>
      </c>
      <c r="D43" s="16" t="n">
        <v>2436.4</v>
      </c>
      <c r="E43" s="17" t="n">
        <f aca="false">SUM([1]Cічень!E42+[1]Лютий!E42+[1]Березень!E42)</f>
        <v>11733.88</v>
      </c>
      <c r="F43" s="17" t="n">
        <f aca="false">SUM([1]Cічень!F42+[1]Лютий!F42+[1]Березень!F42)</f>
        <v>79.7</v>
      </c>
      <c r="G43" s="17" t="n">
        <f aca="false">SUM([1]Cічень!G42+[1]Лютий!G42+[1]Березень!G42)</f>
        <v>0</v>
      </c>
      <c r="H43" s="17" t="n">
        <f aca="false">SUM([1]Cічень!H42+[1]Лютий!H42+[1]Березень!H42)</f>
        <v>742.73</v>
      </c>
      <c r="I43" s="17" t="n">
        <f aca="false">SUM([1]Cічень!I42+[1]Лютий!I42+[1]Березень!I42)</f>
        <v>270.31</v>
      </c>
      <c r="J43" s="18" t="n">
        <f aca="false">K43/D43</f>
        <v>42.8603595468724</v>
      </c>
      <c r="K43" s="19" t="n">
        <f aca="false">L43+M43+E43</f>
        <v>104424.98</v>
      </c>
      <c r="L43" s="19" t="n">
        <f aca="false">F43*1163</f>
        <v>92691.1</v>
      </c>
      <c r="M43" s="19" t="n">
        <f aca="false">G43*9.5</f>
        <v>0</v>
      </c>
      <c r="N43" s="20"/>
      <c r="O43" s="21"/>
      <c r="P43" s="22"/>
    </row>
    <row r="44" customFormat="false" ht="13.8" hidden="false" customHeight="false" outlineLevel="0" collapsed="false">
      <c r="A44" s="14" t="n">
        <v>38</v>
      </c>
      <c r="B44" s="15" t="s">
        <v>54</v>
      </c>
      <c r="C44" s="16" t="n">
        <v>359</v>
      </c>
      <c r="D44" s="16" t="n">
        <v>2319.2</v>
      </c>
      <c r="E44" s="17" t="n">
        <f aca="false">SUM([1]Cічень!E45+[1]Лютий!E45+[1]Березень!E45)</f>
        <v>10730.4</v>
      </c>
      <c r="F44" s="17" t="n">
        <f aca="false">SUM([1]Cічень!F45+[1]Лютий!F45+[1]Березень!F45)</f>
        <v>75.83</v>
      </c>
      <c r="G44" s="17" t="n">
        <f aca="false">SUM([1]Cічень!G45+[1]Лютий!G45+[1]Березень!G45)</f>
        <v>0</v>
      </c>
      <c r="H44" s="17" t="n">
        <f aca="false">SUM([1]Cічень!H45+[1]Лютий!H45+[1]Березень!H45)</f>
        <v>518.84</v>
      </c>
      <c r="I44" s="17" t="n">
        <f aca="false">SUM([1]Cічень!I45+[1]Лютий!I45+[1]Березень!I45)</f>
        <v>561.12</v>
      </c>
      <c r="J44" s="18" t="n">
        <f aca="false">K44/D44</f>
        <v>42.6529363573646</v>
      </c>
      <c r="K44" s="19" t="n">
        <f aca="false">L44+M44+E44</f>
        <v>98920.69</v>
      </c>
      <c r="L44" s="19" t="n">
        <f aca="false">F44*1163</f>
        <v>88190.29</v>
      </c>
      <c r="M44" s="19" t="n">
        <f aca="false">G44*9.5</f>
        <v>0</v>
      </c>
      <c r="N44" s="20"/>
      <c r="O44" s="21"/>
      <c r="P44" s="22"/>
    </row>
    <row r="45" customFormat="false" ht="13.8" hidden="false" customHeight="false" outlineLevel="0" collapsed="false">
      <c r="A45" s="14" t="n">
        <v>39</v>
      </c>
      <c r="B45" s="15" t="s">
        <v>55</v>
      </c>
      <c r="C45" s="16" t="n">
        <v>228</v>
      </c>
      <c r="D45" s="16" t="n">
        <v>1413.6</v>
      </c>
      <c r="E45" s="17" t="n">
        <f aca="false">SUM([1]Cічень!E48+[1]Лютий!E48+[1]Березень!E48)</f>
        <v>9581.35</v>
      </c>
      <c r="F45" s="17" t="n">
        <f aca="false">SUM([1]Cічень!F48+[1]Лютий!F48+[1]Березень!F48)</f>
        <v>43.23</v>
      </c>
      <c r="G45" s="17" t="n">
        <f aca="false">SUM([1]Cічень!G48+[1]Лютий!G48+[1]Березень!G48)</f>
        <v>0</v>
      </c>
      <c r="H45" s="17" t="n">
        <f aca="false">SUM([1]Cічень!H48+[1]Лютий!H48+[1]Березень!H48)</f>
        <v>219.26</v>
      </c>
      <c r="I45" s="17" t="n">
        <f aca="false">SUM([1]Cічень!I48+[1]Лютий!I48+[1]Березень!I48)</f>
        <v>0</v>
      </c>
      <c r="J45" s="18" t="n">
        <f aca="false">K45/D45</f>
        <v>42.3442558007923</v>
      </c>
      <c r="K45" s="19" t="n">
        <f aca="false">L45+M45+E45</f>
        <v>59857.84</v>
      </c>
      <c r="L45" s="19" t="n">
        <f aca="false">F45*1163</f>
        <v>50276.49</v>
      </c>
      <c r="M45" s="19" t="n">
        <f aca="false">G45*9.5</f>
        <v>0</v>
      </c>
      <c r="N45" s="20"/>
      <c r="O45" s="21"/>
      <c r="P45" s="22"/>
    </row>
    <row r="46" customFormat="false" ht="13.8" hidden="false" customHeight="false" outlineLevel="0" collapsed="false">
      <c r="A46" s="14" t="n">
        <v>40</v>
      </c>
      <c r="B46" s="15" t="s">
        <v>56</v>
      </c>
      <c r="C46" s="16" t="n">
        <v>307</v>
      </c>
      <c r="D46" s="16" t="n">
        <v>2129.7</v>
      </c>
      <c r="E46" s="17" t="n">
        <f aca="false">SUM([1]Cічень!E47+[1]Лютий!E47+[1]Березень!E47)</f>
        <v>10037.56</v>
      </c>
      <c r="F46" s="17" t="n">
        <f aca="false">SUM([1]Cічень!F47+[1]Лютий!F47+[1]Березень!F47)</f>
        <v>68.67</v>
      </c>
      <c r="G46" s="17" t="n">
        <f aca="false">SUM([1]Cічень!G47+[1]Лютий!G47+[1]Березень!G47)</f>
        <v>0</v>
      </c>
      <c r="H46" s="17" t="n">
        <f aca="false">SUM([1]Cічень!H47+[1]Лютий!H47+[1]Березень!H47)</f>
        <v>532.42</v>
      </c>
      <c r="I46" s="17" t="n">
        <f aca="false">SUM([1]Cічень!I47+[1]Лютий!I47+[1]Березень!I47)</f>
        <v>150.61</v>
      </c>
      <c r="J46" s="18" t="n">
        <f aca="false">K46/D46</f>
        <v>42.2128797483214</v>
      </c>
      <c r="K46" s="19" t="n">
        <f aca="false">L46+M46+E46</f>
        <v>89900.77</v>
      </c>
      <c r="L46" s="19" t="n">
        <f aca="false">F46*1163</f>
        <v>79863.21</v>
      </c>
      <c r="M46" s="19" t="n">
        <f aca="false">G46*9.5</f>
        <v>0</v>
      </c>
      <c r="N46" s="20"/>
      <c r="O46" s="21"/>
      <c r="P46" s="22"/>
    </row>
    <row r="47" customFormat="false" ht="13.8" hidden="false" customHeight="false" outlineLevel="0" collapsed="false">
      <c r="A47" s="14" t="n">
        <v>41</v>
      </c>
      <c r="B47" s="15" t="s">
        <v>57</v>
      </c>
      <c r="C47" s="16" t="n">
        <v>209</v>
      </c>
      <c r="D47" s="16" t="n">
        <v>1514.6</v>
      </c>
      <c r="E47" s="17" t="n">
        <f aca="false">SUM([1]Cічень!E32+[1]Лютий!E32+[1]Березень!E32)</f>
        <v>11575.24</v>
      </c>
      <c r="F47" s="17" t="n">
        <f aca="false">SUM([1]Cічень!F32+[1]Лютий!F32+[1]Березень!F32)</f>
        <v>43.85</v>
      </c>
      <c r="G47" s="17" t="n">
        <f aca="false">SUM([1]Cічень!G32+[1]Лютий!G32+[1]Березень!G32)</f>
        <v>0</v>
      </c>
      <c r="H47" s="17" t="n">
        <f aca="false">SUM([1]Cічень!H32+[1]Лютий!H32+[1]Березень!H32)</f>
        <v>312.98</v>
      </c>
      <c r="I47" s="17" t="n">
        <f aca="false">SUM([1]Cічень!I32+[1]Лютий!I32+[1]Березень!I32)</f>
        <v>0</v>
      </c>
      <c r="J47" s="18" t="n">
        <f aca="false">K47/D47</f>
        <v>41.3130793608874</v>
      </c>
      <c r="K47" s="19" t="n">
        <f aca="false">L47+M47+E47</f>
        <v>62572.79</v>
      </c>
      <c r="L47" s="19" t="n">
        <f aca="false">F47*1163</f>
        <v>50997.55</v>
      </c>
      <c r="M47" s="19" t="n">
        <f aca="false">G47*9.5</f>
        <v>0</v>
      </c>
      <c r="N47" s="20"/>
      <c r="O47" s="21"/>
      <c r="P47" s="22"/>
    </row>
    <row r="48" customFormat="false" ht="13.8" hidden="false" customHeight="false" outlineLevel="0" collapsed="false">
      <c r="A48" s="14" t="n">
        <v>42</v>
      </c>
      <c r="B48" s="15" t="s">
        <v>58</v>
      </c>
      <c r="C48" s="16" t="n">
        <v>185</v>
      </c>
      <c r="D48" s="16" t="n">
        <v>1099.3</v>
      </c>
      <c r="E48" s="17" t="n">
        <f aca="false">SUM([1]Cічень!E46+[1]Лютий!E46+[1]Березень!E46)</f>
        <v>6106.32</v>
      </c>
      <c r="F48" s="17" t="n">
        <f aca="false">SUM([1]Cічень!F46+[1]Лютий!F46+[1]Березень!F46)</f>
        <v>33.61</v>
      </c>
      <c r="G48" s="17" t="n">
        <f aca="false">SUM([1]Cічень!G46+[1]Лютий!G46+[1]Березень!G46)</f>
        <v>0</v>
      </c>
      <c r="H48" s="17" t="n">
        <f aca="false">SUM([1]Cічень!H46+[1]Лютий!H46+[1]Березень!H46)</f>
        <v>124.85</v>
      </c>
      <c r="I48" s="17" t="n">
        <f aca="false">SUM([1]Cічень!I46+[1]Лютий!I46+[1]Березень!I46)</f>
        <v>0</v>
      </c>
      <c r="J48" s="18" t="n">
        <f aca="false">K48/D48</f>
        <v>41.112298735559</v>
      </c>
      <c r="K48" s="19" t="n">
        <f aca="false">L48+M48+E48</f>
        <v>45194.75</v>
      </c>
      <c r="L48" s="19" t="n">
        <f aca="false">F48*1163</f>
        <v>39088.43</v>
      </c>
      <c r="M48" s="19" t="n">
        <f aca="false">G48*9.5</f>
        <v>0</v>
      </c>
      <c r="N48" s="20"/>
      <c r="O48" s="21"/>
      <c r="P48" s="22"/>
    </row>
    <row r="49" customFormat="false" ht="13.8" hidden="false" customHeight="false" outlineLevel="0" collapsed="false">
      <c r="A49" s="14" t="n">
        <v>43</v>
      </c>
      <c r="B49" s="15" t="s">
        <v>59</v>
      </c>
      <c r="C49" s="16" t="n">
        <v>337</v>
      </c>
      <c r="D49" s="16" t="n">
        <v>1988</v>
      </c>
      <c r="E49" s="17" t="n">
        <f aca="false">SUM([1]Cічень!E31+[1]Лютий!E31+[1]Березень!E31)</f>
        <v>11693.09</v>
      </c>
      <c r="F49" s="17" t="n">
        <f aca="false">SUM([1]Cічень!F31+[1]Лютий!F31+[1]Березень!F31)</f>
        <v>58.61</v>
      </c>
      <c r="G49" s="17" t="n">
        <f aca="false">SUM([1]Cічень!G31+[1]Лютий!G31+[1]Березень!G31)</f>
        <v>0</v>
      </c>
      <c r="H49" s="17" t="n">
        <f aca="false">SUM([1]Cічень!H31+[1]Лютий!H31+[1]Березень!H31)</f>
        <v>493.93</v>
      </c>
      <c r="I49" s="17" t="n">
        <f aca="false">SUM([1]Cічень!I31+[1]Лютий!I31+[1]Березень!I31)</f>
        <v>61.35</v>
      </c>
      <c r="J49" s="18" t="n">
        <f aca="false">K49/D49</f>
        <v>40.1692756539235</v>
      </c>
      <c r="K49" s="19" t="n">
        <f aca="false">L49+M49+E49</f>
        <v>79856.52</v>
      </c>
      <c r="L49" s="19" t="n">
        <f aca="false">F49*1163</f>
        <v>68163.43</v>
      </c>
      <c r="M49" s="19" t="n">
        <f aca="false">G49*9.5</f>
        <v>0</v>
      </c>
      <c r="N49" s="20"/>
      <c r="O49" s="21"/>
      <c r="P49" s="22"/>
    </row>
    <row r="50" customFormat="false" ht="13.8" hidden="false" customHeight="false" outlineLevel="0" collapsed="false">
      <c r="A50" s="14" t="n">
        <v>44</v>
      </c>
      <c r="B50" s="15" t="s">
        <v>60</v>
      </c>
      <c r="C50" s="16" t="n">
        <v>207</v>
      </c>
      <c r="D50" s="16" t="n">
        <v>896.8</v>
      </c>
      <c r="E50" s="17" t="n">
        <f aca="false">SUM([1]Cічень!E49+[1]Лютий!E49+[1]Березень!E49)</f>
        <v>35781.42</v>
      </c>
      <c r="F50" s="17" t="n">
        <f aca="false">SUM([1]Cічень!F49+[1]Лютий!F49+[1]Березень!F49)</f>
        <v>0</v>
      </c>
      <c r="G50" s="17" t="n">
        <f aca="false">SUM([1]Cічень!G49+[1]Лютий!G49+[1]Березень!G49)</f>
        <v>0</v>
      </c>
      <c r="H50" s="17" t="n">
        <f aca="false">SUM([1]Cічень!H49+[1]Лютий!H49+[1]Березень!H49)</f>
        <v>231.38</v>
      </c>
      <c r="I50" s="17" t="n">
        <f aca="false">SUM([1]Cічень!I49+[1]Лютий!I49+[1]Березень!I49)</f>
        <v>0</v>
      </c>
      <c r="J50" s="18" t="n">
        <f aca="false">K50/D50</f>
        <v>39.8989964317574</v>
      </c>
      <c r="K50" s="19" t="n">
        <f aca="false">L50+M50+E50</f>
        <v>35781.42</v>
      </c>
      <c r="L50" s="19" t="n">
        <f aca="false">F50*1163</f>
        <v>0</v>
      </c>
      <c r="M50" s="19" t="n">
        <f aca="false">G50*9.5</f>
        <v>0</v>
      </c>
      <c r="N50" s="20"/>
      <c r="O50" s="21"/>
      <c r="P50" s="22"/>
    </row>
    <row r="51" customFormat="false" ht="13.8" hidden="false" customHeight="false" outlineLevel="0" collapsed="false">
      <c r="A51" s="14" t="n">
        <v>45</v>
      </c>
      <c r="B51" s="15" t="s">
        <v>61</v>
      </c>
      <c r="C51" s="16" t="n">
        <v>330</v>
      </c>
      <c r="D51" s="16" t="n">
        <v>2389.8</v>
      </c>
      <c r="E51" s="17" t="n">
        <f aca="false">SUM([1]Cічень!E35+[1]Лютий!E35+[1]Березень!E35)</f>
        <v>14442.01</v>
      </c>
      <c r="F51" s="17" t="n">
        <f aca="false">SUM([1]Cічень!F35+[1]Лютий!F35+[1]Березень!F35)</f>
        <v>67.94</v>
      </c>
      <c r="G51" s="17" t="n">
        <f aca="false">SUM([1]Cічень!G35+[1]Лютий!G35+[1]Березень!G35)</f>
        <v>0</v>
      </c>
      <c r="H51" s="17" t="n">
        <f aca="false">SUM([1]Cічень!H35+[1]Лютий!H35+[1]Березень!H35)</f>
        <v>283.11</v>
      </c>
      <c r="I51" s="17" t="n">
        <f aca="false">SUM([1]Cічень!I35+[1]Лютий!I35+[1]Березень!I35)</f>
        <v>545.37</v>
      </c>
      <c r="J51" s="18" t="n">
        <f aca="false">K51/D51</f>
        <v>39.1062975981254</v>
      </c>
      <c r="K51" s="19" t="n">
        <f aca="false">L51+M51+E51</f>
        <v>93456.23</v>
      </c>
      <c r="L51" s="19" t="n">
        <f aca="false">F51*1163</f>
        <v>79014.22</v>
      </c>
      <c r="M51" s="19" t="n">
        <f aca="false">G51*9.5</f>
        <v>0</v>
      </c>
      <c r="N51" s="20"/>
      <c r="O51" s="21"/>
      <c r="P51" s="22"/>
    </row>
    <row r="52" customFormat="false" ht="13.8" hidden="false" customHeight="false" outlineLevel="0" collapsed="false">
      <c r="A52" s="14" t="n">
        <v>46</v>
      </c>
      <c r="B52" s="15" t="s">
        <v>62</v>
      </c>
      <c r="C52" s="16" t="n">
        <v>450</v>
      </c>
      <c r="D52" s="16" t="n">
        <v>2462.18</v>
      </c>
      <c r="E52" s="17" t="n">
        <f aca="false">SUM([1]Cічень!E50+[1]Лютий!E50+[1]Березень!E50)</f>
        <v>15046.59</v>
      </c>
      <c r="F52" s="17" t="n">
        <f aca="false">SUM([1]Cічень!F50+[1]Лютий!F50+[1]Березень!F50)</f>
        <v>63.19</v>
      </c>
      <c r="G52" s="17" t="n">
        <f aca="false">SUM([1]Cічень!G50+[1]Лютий!G50+[1]Березень!G50)</f>
        <v>0</v>
      </c>
      <c r="H52" s="17" t="n">
        <f aca="false">SUM([1]Cічень!H50+[1]Лютий!H50+[1]Березень!H50)</f>
        <v>529.84</v>
      </c>
      <c r="I52" s="17" t="n">
        <f aca="false">SUM([1]Cічень!I50+[1]Лютий!I50+[1]Березень!I50)</f>
        <v>148.81</v>
      </c>
      <c r="J52" s="18" t="n">
        <f aca="false">K52/D52</f>
        <v>35.9586057883664</v>
      </c>
      <c r="K52" s="19" t="n">
        <f aca="false">L52+M52+E52</f>
        <v>88536.56</v>
      </c>
      <c r="L52" s="19" t="n">
        <f aca="false">F52*1163</f>
        <v>73489.97</v>
      </c>
      <c r="M52" s="19" t="n">
        <f aca="false">G52*9.5</f>
        <v>0</v>
      </c>
      <c r="N52" s="20"/>
      <c r="O52" s="21"/>
      <c r="P52" s="22"/>
    </row>
    <row r="53" customFormat="false" ht="13.8" hidden="false" customHeight="false" outlineLevel="0" collapsed="false">
      <c r="A53" s="14" t="n">
        <v>47</v>
      </c>
      <c r="B53" s="15" t="s">
        <v>63</v>
      </c>
      <c r="C53" s="16" t="n">
        <v>350</v>
      </c>
      <c r="D53" s="16" t="n">
        <v>2831.4</v>
      </c>
      <c r="E53" s="17" t="n">
        <f aca="false">SUM([1]Cічень!E52+[1]Лютий!E52+[1]Березень!E52)</f>
        <v>18392.95</v>
      </c>
      <c r="F53" s="17" t="n">
        <f aca="false">SUM([1]Cічень!F52+[1]Лютий!F52+[1]Березень!F52)</f>
        <v>69.43</v>
      </c>
      <c r="G53" s="17" t="n">
        <f aca="false">SUM([1]Cічень!G52+[1]Лютий!G52+[1]Березень!G52)</f>
        <v>0</v>
      </c>
      <c r="H53" s="17" t="n">
        <f aca="false">SUM([1]Cічень!H52+[1]Лютий!H52+[1]Березень!H52)</f>
        <v>275.27</v>
      </c>
      <c r="I53" s="17" t="n">
        <f aca="false">SUM([1]Cічень!I52+[1]Лютий!I52+[1]Березень!I52)</f>
        <v>226.98</v>
      </c>
      <c r="J53" s="18" t="n">
        <f aca="false">K53/D53</f>
        <v>35.0144945963128</v>
      </c>
      <c r="K53" s="19" t="n">
        <f aca="false">L53+M53+E53</f>
        <v>99140.04</v>
      </c>
      <c r="L53" s="19" t="n">
        <f aca="false">F53*1163</f>
        <v>80747.09</v>
      </c>
      <c r="M53" s="19" t="n">
        <f aca="false">G53*9.5</f>
        <v>0</v>
      </c>
      <c r="N53" s="20"/>
      <c r="O53" s="21"/>
      <c r="P53" s="22"/>
    </row>
    <row r="54" customFormat="false" ht="13.8" hidden="false" customHeight="false" outlineLevel="0" collapsed="false">
      <c r="A54" s="14" t="n">
        <v>48</v>
      </c>
      <c r="B54" s="15" t="s">
        <v>64</v>
      </c>
      <c r="C54" s="16" t="n">
        <v>220</v>
      </c>
      <c r="D54" s="16" t="n">
        <v>1330</v>
      </c>
      <c r="E54" s="17" t="n">
        <f aca="false">SUM([1]Cічень!E51+[1]Лютий!E51+[1]Березень!E51)</f>
        <v>8235.37</v>
      </c>
      <c r="F54" s="17" t="n">
        <f aca="false">SUM([1]Cічень!F51+[1]Лютий!F51+[1]Березень!F51)</f>
        <v>32.27</v>
      </c>
      <c r="G54" s="17" t="n">
        <f aca="false">SUM([1]Cічень!G51+[1]Лютий!G51+[1]Березень!G51)</f>
        <v>0</v>
      </c>
      <c r="H54" s="17" t="n">
        <f aca="false">SUM([1]Cічень!H51+[1]Лютий!H51+[1]Березень!H51)</f>
        <v>239.01</v>
      </c>
      <c r="I54" s="17" t="n">
        <f aca="false">SUM([1]Cічень!I51+[1]Лютий!I51+[1]Березень!I51)</f>
        <v>0</v>
      </c>
      <c r="J54" s="18" t="n">
        <f aca="false">K54/D54</f>
        <v>34.4100601503759</v>
      </c>
      <c r="K54" s="19" t="n">
        <f aca="false">L54+M54+E54</f>
        <v>45765.38</v>
      </c>
      <c r="L54" s="19" t="n">
        <f aca="false">F54*1163</f>
        <v>37530.01</v>
      </c>
      <c r="M54" s="19" t="n">
        <f aca="false">G54*9.5</f>
        <v>0</v>
      </c>
      <c r="N54" s="20"/>
      <c r="O54" s="21"/>
      <c r="P54" s="22"/>
    </row>
    <row r="55" customFormat="false" ht="13.8" hidden="false" customHeight="false" outlineLevel="0" collapsed="false">
      <c r="A55" s="14" t="n">
        <v>49</v>
      </c>
      <c r="B55" s="15" t="s">
        <v>65</v>
      </c>
      <c r="C55" s="16" t="n">
        <v>48</v>
      </c>
      <c r="D55" s="16" t="n">
        <v>530</v>
      </c>
      <c r="E55" s="17" t="n">
        <f aca="false">SUM([1]Cічень!E29+[1]Лютий!E29+[1]Березень!E29)</f>
        <v>3288.69</v>
      </c>
      <c r="F55" s="17" t="n">
        <f aca="false">SUM([1]Cічень!F29+[1]Лютий!F29+[1]Березень!F29)</f>
        <v>0</v>
      </c>
      <c r="G55" s="17" t="n">
        <f aca="false">SUM([1]Cічень!G29+[1]Лютий!G29+[1]Березень!G29)</f>
        <v>0</v>
      </c>
      <c r="H55" s="17" t="n">
        <f aca="false">SUM([1]Cічень!H29+[1]Лютий!H29+[1]Березень!H29)</f>
        <v>41.37</v>
      </c>
      <c r="I55" s="17" t="n">
        <f aca="false">SUM([1]Cічень!I29+[1]Лютий!I29+[1]Березень!I29)</f>
        <v>0</v>
      </c>
      <c r="J55" s="18" t="n">
        <f aca="false">K55/D55</f>
        <v>6.20507547169811</v>
      </c>
      <c r="K55" s="19" t="n">
        <f aca="false">L55+M55+E55</f>
        <v>3288.69</v>
      </c>
      <c r="L55" s="19" t="n">
        <f aca="false">F55*1163</f>
        <v>0</v>
      </c>
      <c r="M55" s="19" t="n">
        <f aca="false">G55*9.5</f>
        <v>0</v>
      </c>
      <c r="N55" s="20"/>
      <c r="O55" s="21"/>
      <c r="P55" s="22"/>
    </row>
    <row r="56" customFormat="false" ht="13.8" hidden="false" customHeight="false" outlineLevel="0" collapsed="false">
      <c r="A56" s="25"/>
      <c r="B56" s="26" t="s">
        <v>66</v>
      </c>
      <c r="C56" s="27" t="n">
        <f aca="false">SUM(C7:C55)</f>
        <v>13220</v>
      </c>
      <c r="D56" s="27" t="n">
        <f aca="false">SUM(D7:D55)</f>
        <v>82573.62</v>
      </c>
      <c r="E56" s="27" t="n">
        <f aca="false">SUM(E7:E55)</f>
        <v>522133.42</v>
      </c>
      <c r="F56" s="27" t="n">
        <f aca="false">SUM(F7:F55)</f>
        <v>3362.18</v>
      </c>
      <c r="G56" s="27" t="n">
        <f aca="false">SUM(G7:G55)</f>
        <v>20088.9</v>
      </c>
      <c r="H56" s="27" t="n">
        <f aca="false">SUM(H7:H55)</f>
        <v>13348.31</v>
      </c>
      <c r="I56" s="28" t="n">
        <f aca="false">SUM(I7:I55)</f>
        <v>5919.45</v>
      </c>
      <c r="J56" s="29"/>
      <c r="K56" s="30"/>
      <c r="L56" s="30"/>
      <c r="M56" s="30"/>
      <c r="N56" s="20"/>
      <c r="O56" s="21"/>
      <c r="P56" s="22"/>
    </row>
    <row r="57" customFormat="false" ht="13.8" hidden="false" customHeight="false" outlineLevel="0" collapsed="false">
      <c r="A57" s="31"/>
      <c r="B57" s="26" t="s">
        <v>67</v>
      </c>
      <c r="C57" s="27"/>
      <c r="D57" s="27"/>
      <c r="E57" s="27"/>
      <c r="F57" s="27"/>
      <c r="G57" s="27"/>
      <c r="H57" s="27"/>
      <c r="I57" s="28"/>
      <c r="J57" s="18" t="n">
        <f aca="false">SUM(J7:J55)/49</f>
        <v>58.7268128965721</v>
      </c>
      <c r="K57" s="30"/>
      <c r="L57" s="30"/>
      <c r="M57" s="30"/>
      <c r="N57" s="20"/>
      <c r="O57" s="21"/>
      <c r="P57" s="22"/>
    </row>
    <row r="58" customFormat="false" ht="14.1" hidden="false" customHeight="true" outlineLevel="0" collapsed="false">
      <c r="A58" s="6"/>
      <c r="B58" s="6"/>
      <c r="C58" s="6"/>
      <c r="D58" s="6"/>
      <c r="E58" s="7"/>
      <c r="F58" s="7"/>
      <c r="G58" s="7"/>
      <c r="H58" s="7"/>
      <c r="I58" s="7"/>
      <c r="J58" s="7"/>
      <c r="K58" s="6"/>
      <c r="L58" s="6"/>
      <c r="M58" s="6"/>
      <c r="N58" s="20"/>
      <c r="O58" s="21"/>
      <c r="P58" s="22"/>
    </row>
    <row r="59" customFormat="false" ht="12.6" hidden="false" customHeight="true" outlineLevel="0" collapsed="false">
      <c r="A59" s="6"/>
      <c r="B59" s="6"/>
      <c r="C59" s="6"/>
      <c r="D59" s="6"/>
      <c r="E59" s="7"/>
      <c r="F59" s="7"/>
      <c r="G59" s="7"/>
      <c r="H59" s="7"/>
      <c r="I59" s="7"/>
      <c r="J59" s="7"/>
      <c r="K59" s="6"/>
      <c r="L59" s="6"/>
      <c r="M59" s="6"/>
      <c r="N59" s="20"/>
      <c r="O59" s="21"/>
      <c r="P59" s="22"/>
    </row>
    <row r="60" customFormat="false" ht="29.25" hidden="false" customHeight="true" outlineLevel="0" collapsed="false">
      <c r="A60" s="8" t="s">
        <v>1</v>
      </c>
      <c r="B60" s="9" t="s">
        <v>2</v>
      </c>
      <c r="C60" s="9" t="s">
        <v>3</v>
      </c>
      <c r="D60" s="9" t="s">
        <v>4</v>
      </c>
      <c r="E60" s="9" t="s">
        <v>5</v>
      </c>
      <c r="F60" s="9"/>
      <c r="G60" s="9"/>
      <c r="H60" s="9"/>
      <c r="I60" s="9"/>
      <c r="J60" s="9" t="s">
        <v>6</v>
      </c>
      <c r="K60" s="9" t="s">
        <v>7</v>
      </c>
      <c r="L60" s="9"/>
      <c r="M60" s="9"/>
      <c r="N60" s="20"/>
      <c r="O60" s="21"/>
      <c r="P60" s="22"/>
    </row>
    <row r="61" customFormat="false" ht="35.1" hidden="false" customHeight="false" outlineLevel="0" collapsed="false">
      <c r="A61" s="8"/>
      <c r="B61" s="9"/>
      <c r="C61" s="9"/>
      <c r="D61" s="9"/>
      <c r="E61" s="9" t="s">
        <v>8</v>
      </c>
      <c r="F61" s="9" t="s">
        <v>9</v>
      </c>
      <c r="G61" s="9" t="s">
        <v>10</v>
      </c>
      <c r="H61" s="9" t="s">
        <v>11</v>
      </c>
      <c r="I61" s="8" t="s">
        <v>12</v>
      </c>
      <c r="J61" s="9"/>
      <c r="K61" s="9" t="s">
        <v>13</v>
      </c>
      <c r="L61" s="9" t="s">
        <v>14</v>
      </c>
      <c r="M61" s="9" t="s">
        <v>15</v>
      </c>
      <c r="N61" s="20"/>
      <c r="O61" s="21"/>
      <c r="P61" s="22"/>
    </row>
    <row r="62" customFormat="false" ht="20.25" hidden="false" customHeight="true" outlineLevel="0" collapsed="false">
      <c r="A62" s="12" t="s">
        <v>68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20"/>
      <c r="O62" s="21"/>
      <c r="P62" s="22"/>
    </row>
    <row r="63" customFormat="false" ht="17.1" hidden="false" customHeight="true" outlineLevel="0" collapsed="false">
      <c r="A63" s="14" t="n">
        <v>1</v>
      </c>
      <c r="B63" s="32" t="s">
        <v>69</v>
      </c>
      <c r="C63" s="16" t="n">
        <v>26</v>
      </c>
      <c r="D63" s="16" t="n">
        <v>154</v>
      </c>
      <c r="E63" s="17" t="n">
        <f aca="false">SUM([1]Cічень!E107+[1]Лютий!E51+[1]Березень!E51)</f>
        <v>5392.11</v>
      </c>
      <c r="F63" s="17" t="n">
        <f aca="false">SUM([1]Cічень!F107+[1]Лютий!F51+[1]Березень!F51)</f>
        <v>19.82</v>
      </c>
      <c r="G63" s="17" t="n">
        <f aca="false">SUM([1]Cічень!G107+[1]Лютий!G51+[1]Березень!G51)</f>
        <v>0</v>
      </c>
      <c r="H63" s="17" t="n">
        <f aca="false">SUM([1]Cічень!H107+[1]Лютий!H51+[1]Березень!H51)</f>
        <v>155.59</v>
      </c>
      <c r="I63" s="17" t="n">
        <f aca="false">SUM([1]Cічень!I107+[1]Лютий!I51+[1]Березень!I51)</f>
        <v>0</v>
      </c>
      <c r="J63" s="18" t="n">
        <f aca="false">K63/D63</f>
        <v>184.693311688312</v>
      </c>
      <c r="K63" s="19" t="n">
        <f aca="false">L63+M63+E63</f>
        <v>28442.77</v>
      </c>
      <c r="L63" s="19" t="n">
        <f aca="false">F63*1163</f>
        <v>23050.66</v>
      </c>
      <c r="M63" s="19" t="n">
        <f aca="false">G63*9.5</f>
        <v>0</v>
      </c>
      <c r="N63" s="20"/>
      <c r="O63" s="21"/>
      <c r="P63" s="22"/>
    </row>
    <row r="64" customFormat="false" ht="13.8" hidden="false" customHeight="false" outlineLevel="0" collapsed="false">
      <c r="A64" s="14" t="n">
        <v>2</v>
      </c>
      <c r="B64" s="15" t="s">
        <v>70</v>
      </c>
      <c r="C64" s="16" t="n">
        <v>334</v>
      </c>
      <c r="D64" s="16" t="n">
        <v>495</v>
      </c>
      <c r="E64" s="17" t="n">
        <f aca="false">SUM([1]Cічень!E63+[1]Лютий!E7+[1]Березень!E7)</f>
        <v>7265.62</v>
      </c>
      <c r="F64" s="17" t="n">
        <f aca="false">SUM([1]Cічень!F63+[1]Лютий!F7+[1]Березень!F7)</f>
        <v>17.16</v>
      </c>
      <c r="G64" s="17" t="n">
        <f aca="false">SUM([1]Cічень!G63+[1]Лютий!G7+[1]Березень!G7)</f>
        <v>3890.68</v>
      </c>
      <c r="H64" s="17" t="n">
        <f aca="false">SUM([1]Cічень!H63+[1]Лютий!H7+[1]Березень!H7)</f>
        <v>326.26</v>
      </c>
      <c r="I64" s="17" t="n">
        <f aca="false">SUM([1]Cічень!I63+[1]Лютий!I7+[1]Березень!I7)</f>
        <v>0</v>
      </c>
      <c r="J64" s="18" t="n">
        <f aca="false">K64/D64</f>
        <v>129.66496969697</v>
      </c>
      <c r="K64" s="19" t="n">
        <f aca="false">L64+M64+E64</f>
        <v>64184.16</v>
      </c>
      <c r="L64" s="19" t="n">
        <f aca="false">F64*1163</f>
        <v>19957.08</v>
      </c>
      <c r="M64" s="19" t="n">
        <f aca="false">G64*9.5</f>
        <v>36961.46</v>
      </c>
      <c r="N64" s="20"/>
      <c r="O64" s="21"/>
      <c r="P64" s="22"/>
    </row>
    <row r="65" customFormat="false" ht="13.8" hidden="false" customHeight="false" outlineLevel="0" collapsed="false">
      <c r="A65" s="14" t="n">
        <v>3</v>
      </c>
      <c r="B65" s="15" t="s">
        <v>71</v>
      </c>
      <c r="C65" s="16" t="n">
        <v>26</v>
      </c>
      <c r="D65" s="16" t="n">
        <v>455.1</v>
      </c>
      <c r="E65" s="17" t="n">
        <f aca="false">SUM([1]Cічень!E68+[1]Лютий!E12+[1]Березень!E12)</f>
        <v>3682.29</v>
      </c>
      <c r="F65" s="17" t="n">
        <f aca="false">SUM([1]Cічень!F68+[1]Лютий!F12+[1]Березень!F12)</f>
        <v>46.25</v>
      </c>
      <c r="G65" s="17" t="n">
        <f aca="false">SUM([1]Cічень!G68+[1]Лютий!G12+[1]Березень!G12)</f>
        <v>0</v>
      </c>
      <c r="H65" s="17" t="n">
        <f aca="false">SUM([1]Cічень!H68+[1]Лютий!H12+[1]Березень!H12)</f>
        <v>103.07</v>
      </c>
      <c r="I65" s="17" t="n">
        <f aca="false">SUM([1]Cічень!I68+[1]Лютий!I12+[1]Березень!I12)</f>
        <v>153.96</v>
      </c>
      <c r="J65" s="18" t="n">
        <f aca="false">K65/D65</f>
        <v>126.282223687102</v>
      </c>
      <c r="K65" s="19" t="n">
        <f aca="false">L65+M65+E65</f>
        <v>57471.04</v>
      </c>
      <c r="L65" s="19" t="n">
        <f aca="false">F65*1163</f>
        <v>53788.75</v>
      </c>
      <c r="M65" s="19" t="n">
        <f aca="false">G65*9.5</f>
        <v>0</v>
      </c>
      <c r="N65" s="20"/>
      <c r="O65" s="21"/>
      <c r="P65" s="22"/>
    </row>
    <row r="66" customFormat="false" ht="13.8" hidden="false" customHeight="false" outlineLevel="0" collapsed="false">
      <c r="A66" s="14" t="n">
        <v>4</v>
      </c>
      <c r="B66" s="15" t="s">
        <v>72</v>
      </c>
      <c r="C66" s="16" t="n">
        <v>275</v>
      </c>
      <c r="D66" s="16" t="n">
        <v>640.7</v>
      </c>
      <c r="E66" s="17" t="n">
        <f aca="false">SUM([1]Cічень!E84+[1]Лютий!E28+[1]Березень!E28)</f>
        <v>5988.02</v>
      </c>
      <c r="F66" s="17" t="n">
        <f aca="false">SUM([1]Cічень!F84+[1]Лютий!F28+[1]Березень!F28)</f>
        <v>57.69</v>
      </c>
      <c r="G66" s="17" t="n">
        <f aca="false">SUM([1]Cічень!G84+[1]Лютий!G28+[1]Березень!G28)</f>
        <v>0</v>
      </c>
      <c r="H66" s="17" t="n">
        <f aca="false">SUM([1]Cічень!H84+[1]Лютий!H28+[1]Березень!H28)</f>
        <v>156.88</v>
      </c>
      <c r="I66" s="17" t="n">
        <f aca="false">SUM([1]Cічень!I84+[1]Лютий!I28+[1]Березень!I28)</f>
        <v>89.16</v>
      </c>
      <c r="J66" s="18" t="n">
        <f aca="false">K66/D66</f>
        <v>114.065069455283</v>
      </c>
      <c r="K66" s="19" t="n">
        <f aca="false">L66+M66+E66</f>
        <v>73081.49</v>
      </c>
      <c r="L66" s="19" t="n">
        <f aca="false">F66*1163</f>
        <v>67093.47</v>
      </c>
      <c r="M66" s="19" t="n">
        <f aca="false">G66*9.5</f>
        <v>0</v>
      </c>
      <c r="N66" s="20"/>
      <c r="O66" s="21"/>
      <c r="P66" s="22"/>
    </row>
    <row r="67" customFormat="false" ht="25.45" hidden="false" customHeight="true" outlineLevel="0" collapsed="false">
      <c r="A67" s="14" t="n">
        <v>5</v>
      </c>
      <c r="B67" s="15" t="s">
        <v>73</v>
      </c>
      <c r="C67" s="16" t="n">
        <v>110</v>
      </c>
      <c r="D67" s="16" t="n">
        <v>526.3</v>
      </c>
      <c r="E67" s="17" t="n">
        <f aca="false">SUM([1]Cічень!E64+[1]Лютий!E8+[1]Березень!E8)</f>
        <v>7053.76</v>
      </c>
      <c r="F67" s="17" t="n">
        <f aca="false">SUM([1]Cічень!F64+[1]Лютий!F8+[1]Березень!F8)</f>
        <v>39.78</v>
      </c>
      <c r="G67" s="17" t="n">
        <f aca="false">SUM([1]Cічень!G64+[1]Лютий!G8+[1]Березень!G8)</f>
        <v>0</v>
      </c>
      <c r="H67" s="17" t="n">
        <f aca="false">SUM([1]Cічень!H64+[1]Лютий!H8+[1]Березень!H8)</f>
        <v>110.1</v>
      </c>
      <c r="I67" s="17" t="n">
        <f aca="false">SUM([1]Cічень!I64+[1]Лютий!I8+[1]Березень!I8)</f>
        <v>0</v>
      </c>
      <c r="J67" s="18" t="n">
        <f aca="false">K67/D67</f>
        <v>101.307049211476</v>
      </c>
      <c r="K67" s="19" t="n">
        <f aca="false">L67+M67+E67</f>
        <v>53317.9</v>
      </c>
      <c r="L67" s="19" t="n">
        <f aca="false">F67*1163</f>
        <v>46264.14</v>
      </c>
      <c r="M67" s="19" t="n">
        <f aca="false">G67*9.5</f>
        <v>0</v>
      </c>
      <c r="N67" s="20"/>
      <c r="O67" s="21"/>
      <c r="P67" s="22"/>
    </row>
    <row r="68" customFormat="false" ht="13.8" hidden="false" customHeight="false" outlineLevel="0" collapsed="false">
      <c r="A68" s="14" t="n">
        <v>6</v>
      </c>
      <c r="B68" s="15" t="s">
        <v>74</v>
      </c>
      <c r="C68" s="16" t="n">
        <v>687</v>
      </c>
      <c r="D68" s="16" t="n">
        <v>2717.99</v>
      </c>
      <c r="E68" s="17" t="n">
        <f aca="false">SUM([1]Cічень!E67+[1]Лютий!E11+[1]Березень!E11)</f>
        <v>9131.33</v>
      </c>
      <c r="F68" s="17" t="n">
        <f aca="false">SUM([1]Cічень!F67+[1]Лютий!F11+[1]Березень!F11)</f>
        <v>198.97</v>
      </c>
      <c r="G68" s="17" t="n">
        <f aca="false">SUM([1]Cічень!G67+[1]Лютий!G11+[1]Березень!G11)</f>
        <v>0</v>
      </c>
      <c r="H68" s="17" t="n">
        <f aca="false">SUM([1]Cічень!H67+[1]Лютий!H11+[1]Березень!H11)</f>
        <v>151.64</v>
      </c>
      <c r="I68" s="17" t="n">
        <f aca="false">SUM([1]Cічень!I67+[1]Лютий!I11+[1]Березень!I11)</f>
        <v>0</v>
      </c>
      <c r="J68" s="18" t="n">
        <f aca="false">K68/D68</f>
        <v>88.4968083031946</v>
      </c>
      <c r="K68" s="19" t="n">
        <f aca="false">L68+M68+E68</f>
        <v>240533.44</v>
      </c>
      <c r="L68" s="19" t="n">
        <f aca="false">F68*1163</f>
        <v>231402.11</v>
      </c>
      <c r="M68" s="19" t="n">
        <f aca="false">G68*9.5</f>
        <v>0</v>
      </c>
      <c r="N68" s="20"/>
      <c r="O68" s="21"/>
      <c r="P68" s="22"/>
    </row>
    <row r="69" customFormat="false" ht="13.8" hidden="false" customHeight="false" outlineLevel="0" collapsed="false">
      <c r="A69" s="14" t="n">
        <v>7</v>
      </c>
      <c r="B69" s="15" t="s">
        <v>75</v>
      </c>
      <c r="C69" s="16" t="n">
        <v>101</v>
      </c>
      <c r="D69" s="16" t="n">
        <v>763</v>
      </c>
      <c r="E69" s="17" t="n">
        <f aca="false">SUM([1]Cічень!E103+[1]Лютий!E47+[1]Березень!E47)</f>
        <v>8810.8</v>
      </c>
      <c r="F69" s="17" t="n">
        <f aca="false">SUM([1]Cічень!F103+[1]Лютий!F47+[1]Березень!F47)</f>
        <v>43.33</v>
      </c>
      <c r="G69" s="17" t="n">
        <f aca="false">SUM([1]Cічень!G103+[1]Лютий!G47+[1]Березень!G47)</f>
        <v>0</v>
      </c>
      <c r="H69" s="17" t="n">
        <f aca="false">SUM([1]Cічень!H103+[1]Лютий!H47+[1]Березень!H47)</f>
        <v>350.07</v>
      </c>
      <c r="I69" s="17" t="n">
        <f aca="false">SUM([1]Cічень!I103+[1]Лютий!I47+[1]Березень!I47)</f>
        <v>93.22</v>
      </c>
      <c r="J69" s="18" t="n">
        <f aca="false">K69/D69</f>
        <v>77.5931716906946</v>
      </c>
      <c r="K69" s="19" t="n">
        <f aca="false">L69+M69+E69</f>
        <v>59203.59</v>
      </c>
      <c r="L69" s="19" t="n">
        <f aca="false">F69*1163</f>
        <v>50392.79</v>
      </c>
      <c r="M69" s="19" t="n">
        <f aca="false">G69*9.5</f>
        <v>0</v>
      </c>
      <c r="N69" s="20"/>
      <c r="O69" s="21"/>
      <c r="P69" s="22"/>
    </row>
    <row r="70" customFormat="false" ht="13.8" hidden="false" customHeight="false" outlineLevel="0" collapsed="false">
      <c r="A70" s="14" t="n">
        <v>8</v>
      </c>
      <c r="B70" s="15" t="s">
        <v>76</v>
      </c>
      <c r="C70" s="16" t="n">
        <v>351</v>
      </c>
      <c r="D70" s="16" t="n">
        <v>1314</v>
      </c>
      <c r="E70" s="17" t="n">
        <f aca="false">SUM([1]Cічень!E80+[1]Лютий!E24+[1]Березень!E24)</f>
        <v>10772.37</v>
      </c>
      <c r="F70" s="17" t="n">
        <f aca="false">SUM([1]Cічень!F80+[1]Лютий!F24+[1]Березень!F24)</f>
        <v>67.46</v>
      </c>
      <c r="G70" s="17" t="n">
        <f aca="false">SUM([1]Cічень!G80+[1]Лютий!G24+[1]Березень!G24)</f>
        <v>0</v>
      </c>
      <c r="H70" s="17" t="n">
        <f aca="false">SUM([1]Cічень!H80+[1]Лютий!H24+[1]Березень!H24)</f>
        <v>277.58</v>
      </c>
      <c r="I70" s="17" t="n">
        <f aca="false">SUM([1]Cічень!I80+[1]Лютий!I24+[1]Березень!I24)</f>
        <v>298.28</v>
      </c>
      <c r="J70" s="18" t="n">
        <f aca="false">K70/D70</f>
        <v>67.905898021309</v>
      </c>
      <c r="K70" s="19" t="n">
        <f aca="false">L70+M70+E70</f>
        <v>89228.35</v>
      </c>
      <c r="L70" s="19" t="n">
        <f aca="false">F70*1163</f>
        <v>78455.98</v>
      </c>
      <c r="M70" s="19" t="n">
        <f aca="false">G70*9.5</f>
        <v>0</v>
      </c>
      <c r="N70" s="20"/>
      <c r="O70" s="21"/>
      <c r="P70" s="22"/>
    </row>
    <row r="71" customFormat="false" ht="13.8" hidden="false" customHeight="false" outlineLevel="0" collapsed="false">
      <c r="A71" s="14" t="n">
        <v>9</v>
      </c>
      <c r="B71" s="15" t="s">
        <v>77</v>
      </c>
      <c r="C71" s="16" t="n">
        <v>57</v>
      </c>
      <c r="D71" s="16" t="n">
        <v>626</v>
      </c>
      <c r="E71" s="17" t="n">
        <f aca="false">SUM([1]Cічень!E104+[1]Лютий!E48+[1]Березень!E48)</f>
        <v>7901.93</v>
      </c>
      <c r="F71" s="17" t="n">
        <f aca="false">SUM([1]Cічень!F104+[1]Лютий!F48+[1]Березень!F48)</f>
        <v>26.61</v>
      </c>
      <c r="G71" s="17" t="n">
        <f aca="false">SUM([1]Cічень!G104+[1]Лютий!G48+[1]Березень!G48)</f>
        <v>0</v>
      </c>
      <c r="H71" s="17" t="n">
        <f aca="false">SUM([1]Cічень!H104+[1]Лютий!H48+[1]Березень!H48)</f>
        <v>166.26</v>
      </c>
      <c r="I71" s="17" t="n">
        <f aca="false">SUM([1]Cічень!I104+[1]Лютий!I48+[1]Березень!I48)</f>
        <v>0</v>
      </c>
      <c r="J71" s="18" t="n">
        <f aca="false">K71/D71</f>
        <v>62.0596805111821</v>
      </c>
      <c r="K71" s="19" t="n">
        <f aca="false">L71+M71+E71</f>
        <v>38849.36</v>
      </c>
      <c r="L71" s="19" t="n">
        <f aca="false">F71*1163</f>
        <v>30947.43</v>
      </c>
      <c r="M71" s="19" t="n">
        <f aca="false">G71*9.5</f>
        <v>0</v>
      </c>
      <c r="N71" s="20"/>
      <c r="O71" s="21"/>
      <c r="P71" s="22"/>
    </row>
    <row r="72" customFormat="false" ht="13.8" hidden="false" customHeight="false" outlineLevel="0" collapsed="false">
      <c r="A72" s="14" t="n">
        <v>10</v>
      </c>
      <c r="B72" s="15" t="s">
        <v>78</v>
      </c>
      <c r="C72" s="16" t="n">
        <v>417</v>
      </c>
      <c r="D72" s="16" t="n">
        <v>2305.1</v>
      </c>
      <c r="E72" s="17" t="n">
        <f aca="false">SUM([1]Cічень!E71+[1]Лютий!E15+[1]Березень!E15)</f>
        <v>8366.43</v>
      </c>
      <c r="F72" s="17" t="n">
        <f aca="false">SUM([1]Cічень!F71+[1]Лютий!F15+[1]Березень!F15)</f>
        <v>107.5</v>
      </c>
      <c r="G72" s="17" t="n">
        <f aca="false">SUM([1]Cічень!G71+[1]Лютий!G15+[1]Березень!G15)</f>
        <v>0</v>
      </c>
      <c r="H72" s="17" t="n">
        <f aca="false">SUM([1]Cічень!H71+[1]Лютий!H15+[1]Березень!H15)</f>
        <v>189.81</v>
      </c>
      <c r="I72" s="17" t="n">
        <f aca="false">SUM([1]Cічень!I71+[1]Лютий!I15+[1]Березень!I15)</f>
        <v>95.81</v>
      </c>
      <c r="J72" s="18" t="n">
        <f aca="false">K72/D72</f>
        <v>57.8668734545139</v>
      </c>
      <c r="K72" s="19" t="n">
        <f aca="false">L72+M72+E72</f>
        <v>133388.93</v>
      </c>
      <c r="L72" s="19" t="n">
        <f aca="false">F72*1163</f>
        <v>125022.5</v>
      </c>
      <c r="M72" s="19" t="n">
        <f aca="false">G72*9.5</f>
        <v>0</v>
      </c>
      <c r="N72" s="20"/>
      <c r="O72" s="21"/>
      <c r="P72" s="22"/>
    </row>
    <row r="73" customFormat="false" ht="13.8" hidden="false" customHeight="false" outlineLevel="0" collapsed="false">
      <c r="A73" s="14" t="n">
        <v>11</v>
      </c>
      <c r="B73" s="15" t="s">
        <v>79</v>
      </c>
      <c r="C73" s="16" t="n">
        <v>601</v>
      </c>
      <c r="D73" s="16" t="n">
        <v>1812.7</v>
      </c>
      <c r="E73" s="17" t="n">
        <f aca="false">SUM([1]Cічень!E65+[1]Лютий!E9+[1]Березень!E9)</f>
        <v>3812.63</v>
      </c>
      <c r="F73" s="17" t="n">
        <f aca="false">SUM([1]Cічень!F65+[1]Лютий!F9+[1]Березень!F9)</f>
        <v>49.53</v>
      </c>
      <c r="G73" s="17" t="n">
        <f aca="false">SUM([1]Cічень!G65+[1]Лютий!G9+[1]Березень!G9)</f>
        <v>3550.97</v>
      </c>
      <c r="H73" s="17" t="n">
        <f aca="false">SUM([1]Cічень!H65+[1]Лютий!H9+[1]Березень!H9)</f>
        <v>72.09</v>
      </c>
      <c r="I73" s="17" t="n">
        <f aca="false">SUM([1]Cічень!I65+[1]Лютий!I9+[1]Березень!I9)</f>
        <v>0</v>
      </c>
      <c r="J73" s="18" t="n">
        <f aca="false">K73/D73</f>
        <v>52.4908892811828</v>
      </c>
      <c r="K73" s="19" t="n">
        <f aca="false">L73+M73+E73</f>
        <v>95150.235</v>
      </c>
      <c r="L73" s="19" t="n">
        <f aca="false">F73*1163</f>
        <v>57603.39</v>
      </c>
      <c r="M73" s="19" t="n">
        <f aca="false">G73*9.5</f>
        <v>33734.215</v>
      </c>
      <c r="N73" s="20"/>
      <c r="O73" s="21"/>
      <c r="P73" s="22"/>
    </row>
    <row r="74" customFormat="false" ht="13.8" hidden="false" customHeight="false" outlineLevel="0" collapsed="false">
      <c r="A74" s="14" t="n">
        <v>12</v>
      </c>
      <c r="B74" s="15" t="s">
        <v>80</v>
      </c>
      <c r="C74" s="16" t="n">
        <v>550</v>
      </c>
      <c r="D74" s="16" t="n">
        <v>1626.9</v>
      </c>
      <c r="E74" s="17" t="n">
        <f aca="false">SUM([1]Cічень!E78+[1]Лютий!E22+[1]Березень!E22)</f>
        <v>13009.27</v>
      </c>
      <c r="F74" s="17" t="n">
        <f aca="false">SUM([1]Cічень!F78+[1]Лютий!F22+[1]Березень!F22)</f>
        <v>45</v>
      </c>
      <c r="G74" s="17" t="n">
        <f aca="false">SUM([1]Cічень!G78+[1]Лютий!G22+[1]Березень!G22)</f>
        <v>1866.49</v>
      </c>
      <c r="H74" s="17" t="n">
        <f aca="false">SUM([1]Cічень!H78+[1]Лютий!H22+[1]Березень!H22)</f>
        <v>284.05</v>
      </c>
      <c r="I74" s="17" t="n">
        <f aca="false">SUM([1]Cічень!I78+[1]Лютий!I22+[1]Березень!I22)</f>
        <v>70.49</v>
      </c>
      <c r="J74" s="18" t="n">
        <f aca="false">K74/D74</f>
        <v>51.0639406232713</v>
      </c>
      <c r="K74" s="19" t="n">
        <f aca="false">L74+M74+E74</f>
        <v>83075.925</v>
      </c>
      <c r="L74" s="19" t="n">
        <f aca="false">F74*1163</f>
        <v>52335</v>
      </c>
      <c r="M74" s="19" t="n">
        <f aca="false">G74*9.5</f>
        <v>17731.655</v>
      </c>
      <c r="N74" s="20"/>
      <c r="O74" s="21"/>
      <c r="P74" s="22"/>
    </row>
    <row r="75" customFormat="false" ht="13.8" hidden="false" customHeight="false" outlineLevel="0" collapsed="false">
      <c r="A75" s="14" t="n">
        <v>13</v>
      </c>
      <c r="B75" s="15" t="s">
        <v>81</v>
      </c>
      <c r="C75" s="16" t="n">
        <v>160</v>
      </c>
      <c r="D75" s="16" t="n">
        <v>1310</v>
      </c>
      <c r="E75" s="17" t="n">
        <f aca="false">SUM([1]Cічень!E76+[1]Лютий!E20+[1]Березень!E20)</f>
        <v>9359.79</v>
      </c>
      <c r="F75" s="17" t="n">
        <f aca="false">SUM([1]Cічень!F76+[1]Лютий!F20+[1]Березень!F20)</f>
        <v>28.86</v>
      </c>
      <c r="G75" s="17" t="n">
        <f aca="false">SUM([1]Cічень!G76+[1]Лютий!G20+[1]Березень!G20)</f>
        <v>2384.17</v>
      </c>
      <c r="H75" s="17" t="n">
        <f aca="false">SUM([1]Cічень!H76+[1]Лютий!H20+[1]Березень!H20)</f>
        <v>225.82</v>
      </c>
      <c r="I75" s="17" t="n">
        <f aca="false">SUM([1]Cічень!I76+[1]Лютий!I20+[1]Березень!I20)</f>
        <v>0</v>
      </c>
      <c r="J75" s="18" t="n">
        <f aca="false">K75/D75</f>
        <v>50.0561717557252</v>
      </c>
      <c r="K75" s="19" t="n">
        <f aca="false">L75+M75+E75</f>
        <v>65573.585</v>
      </c>
      <c r="L75" s="19" t="n">
        <f aca="false">F75*1163</f>
        <v>33564.18</v>
      </c>
      <c r="M75" s="19" t="n">
        <f aca="false">G75*9.5</f>
        <v>22649.615</v>
      </c>
      <c r="N75" s="20"/>
      <c r="O75" s="21"/>
      <c r="P75" s="22"/>
    </row>
    <row r="76" customFormat="false" ht="13.8" hidden="false" customHeight="false" outlineLevel="0" collapsed="false">
      <c r="A76" s="14" t="n">
        <v>14</v>
      </c>
      <c r="B76" s="15" t="s">
        <v>82</v>
      </c>
      <c r="C76" s="16" t="n">
        <v>282</v>
      </c>
      <c r="D76" s="16" t="n">
        <v>3225</v>
      </c>
      <c r="E76" s="17" t="n">
        <f aca="false">SUM([1]Cічень!E73+[1]Лютий!E17+[1]Березень!E17)</f>
        <v>10175.09</v>
      </c>
      <c r="F76" s="17" t="n">
        <f aca="false">SUM([1]Cічень!F73+[1]Лютий!F17+[1]Березень!F17)</f>
        <v>75.58</v>
      </c>
      <c r="G76" s="17" t="n">
        <f aca="false">SUM([1]Cічень!G73+[1]Лютий!G17+[1]Березень!G17)</f>
        <v>4649.89</v>
      </c>
      <c r="H76" s="17" t="n">
        <f aca="false">SUM([1]Cічень!H73+[1]Лютий!H17+[1]Березень!H17)</f>
        <v>148.11</v>
      </c>
      <c r="I76" s="17" t="n">
        <f aca="false">SUM([1]Cічень!I73+[1]Лютий!I17+[1]Березень!I17)</f>
        <v>0</v>
      </c>
      <c r="J76" s="18" t="n">
        <f aca="false">K76/D76</f>
        <v>44.108088372093</v>
      </c>
      <c r="K76" s="19" t="n">
        <f aca="false">L76+M76+E76</f>
        <v>142248.585</v>
      </c>
      <c r="L76" s="19" t="n">
        <f aca="false">F76*1163</f>
        <v>87899.54</v>
      </c>
      <c r="M76" s="19" t="n">
        <f aca="false">G76*9.5</f>
        <v>44173.955</v>
      </c>
      <c r="N76" s="20"/>
      <c r="O76" s="21"/>
      <c r="P76" s="22"/>
    </row>
    <row r="77" customFormat="false" ht="13.8" hidden="false" customHeight="false" outlineLevel="0" collapsed="false">
      <c r="A77" s="14" t="n">
        <v>15</v>
      </c>
      <c r="B77" s="15" t="s">
        <v>83</v>
      </c>
      <c r="C77" s="16" t="n">
        <v>483</v>
      </c>
      <c r="D77" s="16" t="n">
        <v>3135</v>
      </c>
      <c r="E77" s="17" t="n">
        <f aca="false">SUM([1]Cічень!E77+[1]Лютий!E21+[1]Березень!E21)</f>
        <v>15698.08</v>
      </c>
      <c r="F77" s="17" t="n">
        <f aca="false">SUM([1]Cічень!F77+[1]Лютий!F21+[1]Березень!F21)</f>
        <v>100.65</v>
      </c>
      <c r="G77" s="17" t="n">
        <f aca="false">SUM([1]Cічень!G77+[1]Лютий!G21+[1]Березень!G21)</f>
        <v>0</v>
      </c>
      <c r="H77" s="17" t="n">
        <f aca="false">SUM([1]Cічень!H77+[1]Лютий!H21+[1]Березень!H21)</f>
        <v>338.45</v>
      </c>
      <c r="I77" s="17" t="n">
        <f aca="false">SUM([1]Cічень!I77+[1]Лютий!I21+[1]Березень!I21)</f>
        <v>29</v>
      </c>
      <c r="J77" s="18" t="n">
        <f aca="false">K77/D77</f>
        <v>42.3457830940989</v>
      </c>
      <c r="K77" s="19" t="n">
        <f aca="false">L77+M77+E77</f>
        <v>132754.03</v>
      </c>
      <c r="L77" s="19" t="n">
        <f aca="false">F77*1163</f>
        <v>117055.95</v>
      </c>
      <c r="M77" s="19" t="n">
        <f aca="false">G77*9.5</f>
        <v>0</v>
      </c>
      <c r="N77" s="20"/>
      <c r="O77" s="21"/>
      <c r="P77" s="22"/>
    </row>
    <row r="78" customFormat="false" ht="13.8" hidden="false" customHeight="false" outlineLevel="0" collapsed="false">
      <c r="A78" s="14" t="n">
        <v>16</v>
      </c>
      <c r="B78" s="15" t="s">
        <v>84</v>
      </c>
      <c r="C78" s="16" t="n">
        <v>999</v>
      </c>
      <c r="D78" s="16" t="n">
        <v>4097.4</v>
      </c>
      <c r="E78" s="17" t="n">
        <f aca="false">SUM([1]Cічень!E66+[1]Лютий!E10+[1]Березень!E10)</f>
        <v>8411.42</v>
      </c>
      <c r="F78" s="17" t="n">
        <f aca="false">SUM([1]Cічень!F66+[1]Лютий!F10+[1]Березень!F10)</f>
        <v>139.62</v>
      </c>
      <c r="G78" s="17" t="n">
        <f aca="false">SUM([1]Cічень!G66+[1]Лютий!G10+[1]Березень!G10)</f>
        <v>0</v>
      </c>
      <c r="H78" s="17" t="n">
        <f aca="false">SUM([1]Cічень!H66+[1]Лютий!H10+[1]Березень!H10)</f>
        <v>353.42</v>
      </c>
      <c r="I78" s="17" t="n">
        <f aca="false">SUM([1]Cічень!I66+[1]Лютий!I10+[1]Березень!I10)</f>
        <v>0</v>
      </c>
      <c r="J78" s="18" t="n">
        <f aca="false">K78/D78</f>
        <v>41.6824034753746</v>
      </c>
      <c r="K78" s="19" t="n">
        <f aca="false">L78+M78+E78</f>
        <v>170789.48</v>
      </c>
      <c r="L78" s="19" t="n">
        <f aca="false">F78*1163</f>
        <v>162378.06</v>
      </c>
      <c r="M78" s="19" t="n">
        <f aca="false">G78*9.5</f>
        <v>0</v>
      </c>
      <c r="N78" s="20"/>
      <c r="O78" s="21"/>
      <c r="P78" s="22"/>
    </row>
    <row r="79" customFormat="false" ht="13.8" hidden="false" customHeight="false" outlineLevel="0" collapsed="false">
      <c r="A79" s="14" t="n">
        <v>17</v>
      </c>
      <c r="B79" s="15" t="s">
        <v>85</v>
      </c>
      <c r="C79" s="16" t="n">
        <v>819</v>
      </c>
      <c r="D79" s="16" t="n">
        <v>3510</v>
      </c>
      <c r="E79" s="17" t="n">
        <f aca="false">SUM([1]Cічень!E72+[1]Лютий!E16+[1]Березень!E16)</f>
        <v>8680.05</v>
      </c>
      <c r="F79" s="17" t="n">
        <f aca="false">SUM([1]Cічень!F72+[1]Лютий!F16+[1]Березень!F16)</f>
        <v>62.12</v>
      </c>
      <c r="G79" s="17" t="n">
        <f aca="false">SUM([1]Cічень!G72+[1]Лютий!G16+[1]Березень!G16)</f>
        <v>6410.94</v>
      </c>
      <c r="H79" s="17" t="n">
        <f aca="false">SUM([1]Cічень!H72+[1]Лютий!H16+[1]Березень!H16)</f>
        <v>251.78</v>
      </c>
      <c r="I79" s="17" t="n">
        <f aca="false">SUM([1]Cічень!I72+[1]Лютий!I16+[1]Березень!I16)</f>
        <v>96.73</v>
      </c>
      <c r="J79" s="18" t="n">
        <f aca="false">K79/D79</f>
        <v>40.4072763532763</v>
      </c>
      <c r="K79" s="19" t="n">
        <f aca="false">L79+M79+E79</f>
        <v>141829.54</v>
      </c>
      <c r="L79" s="19" t="n">
        <f aca="false">F79*1163</f>
        <v>72245.56</v>
      </c>
      <c r="M79" s="19" t="n">
        <f aca="false">G79*9.5</f>
        <v>60903.93</v>
      </c>
      <c r="N79" s="20"/>
      <c r="O79" s="21"/>
      <c r="P79" s="22"/>
    </row>
    <row r="80" customFormat="false" ht="13.8" hidden="false" customHeight="false" outlineLevel="0" collapsed="false">
      <c r="A80" s="14" t="n">
        <v>18</v>
      </c>
      <c r="B80" s="15" t="s">
        <v>86</v>
      </c>
      <c r="C80" s="16" t="n">
        <v>310</v>
      </c>
      <c r="D80" s="16" t="n">
        <v>1443</v>
      </c>
      <c r="E80" s="17" t="n">
        <f aca="false">SUM([1]Cічень!E106+[1]Лютий!E50+[1]Березень!E50)</f>
        <v>10072.43</v>
      </c>
      <c r="F80" s="17" t="n">
        <f aca="false">SUM([1]Cічень!F106+[1]Лютий!F50+[1]Березень!F50)</f>
        <v>39.31</v>
      </c>
      <c r="G80" s="17" t="n">
        <f aca="false">SUM([1]Cічень!G106+[1]Лютий!G50+[1]Березень!G50)</f>
        <v>0</v>
      </c>
      <c r="H80" s="17" t="n">
        <f aca="false">SUM([1]Cічень!H106+[1]Лютий!H50+[1]Березень!H50)</f>
        <v>357.02</v>
      </c>
      <c r="I80" s="17" t="n">
        <f aca="false">SUM([1]Cічень!I106+[1]Лютий!I50+[1]Березень!I50)</f>
        <v>97.8</v>
      </c>
      <c r="J80" s="18" t="n">
        <f aca="false">K80/D80</f>
        <v>38.662480942481</v>
      </c>
      <c r="K80" s="19" t="n">
        <f aca="false">L80+M80+E80</f>
        <v>55789.96</v>
      </c>
      <c r="L80" s="19" t="n">
        <f aca="false">F80*1163</f>
        <v>45717.53</v>
      </c>
      <c r="M80" s="19" t="n">
        <f aca="false">G80*9.5</f>
        <v>0</v>
      </c>
      <c r="N80" s="20"/>
      <c r="O80" s="21"/>
      <c r="P80" s="22"/>
    </row>
    <row r="81" customFormat="false" ht="13.8" hidden="false" customHeight="false" outlineLevel="0" collapsed="false">
      <c r="A81" s="14" t="n">
        <v>19</v>
      </c>
      <c r="B81" s="15" t="s">
        <v>87</v>
      </c>
      <c r="C81" s="16" t="n">
        <v>859</v>
      </c>
      <c r="D81" s="16" t="n">
        <v>3975.1</v>
      </c>
      <c r="E81" s="17" t="n">
        <f aca="false">SUM([1]Cічень!E74+[1]Лютий!E18+[1]Березень!E18)</f>
        <v>7204.06</v>
      </c>
      <c r="F81" s="17" t="n">
        <f aca="false">SUM([1]Cічень!F74+[1]Лютий!F18+[1]Березень!F18)</f>
        <v>124.14</v>
      </c>
      <c r="G81" s="17" t="n">
        <f aca="false">SUM([1]Cічень!G74+[1]Лютий!G18+[1]Березень!G18)</f>
        <v>0</v>
      </c>
      <c r="H81" s="17" t="n">
        <f aca="false">SUM([1]Cічень!H74+[1]Лютий!H18+[1]Березень!H18)</f>
        <v>158.79</v>
      </c>
      <c r="I81" s="17" t="n">
        <f aca="false">SUM([1]Cічень!I74+[1]Лютий!I18+[1]Березень!I18)</f>
        <v>126.24</v>
      </c>
      <c r="J81" s="18" t="n">
        <f aca="false">K81/D81</f>
        <v>38.1320922744082</v>
      </c>
      <c r="K81" s="19" t="n">
        <f aca="false">L81+M81+E81</f>
        <v>151578.88</v>
      </c>
      <c r="L81" s="19" t="n">
        <f aca="false">F81*1163</f>
        <v>144374.82</v>
      </c>
      <c r="M81" s="19" t="n">
        <f aca="false">G81*9.5</f>
        <v>0</v>
      </c>
      <c r="N81" s="20"/>
      <c r="O81" s="21"/>
      <c r="P81" s="22"/>
    </row>
    <row r="82" customFormat="false" ht="13.8" hidden="false" customHeight="false" outlineLevel="0" collapsed="false">
      <c r="A82" s="14" t="n">
        <v>20</v>
      </c>
      <c r="B82" s="15" t="s">
        <v>88</v>
      </c>
      <c r="C82" s="16" t="n">
        <v>1001</v>
      </c>
      <c r="D82" s="16" t="n">
        <v>5467</v>
      </c>
      <c r="E82" s="17" t="n">
        <f aca="false">SUM([1]Cічень!E70+[1]Лютий!E14+[1]Березень!E14)</f>
        <v>13747.15</v>
      </c>
      <c r="F82" s="17" t="n">
        <f aca="false">SUM([1]Cічень!F70+[1]Лютий!F14+[1]Березень!F14)</f>
        <v>151.56</v>
      </c>
      <c r="G82" s="17" t="n">
        <f aca="false">SUM([1]Cічень!G70+[1]Лютий!G14+[1]Березень!G14)</f>
        <v>0</v>
      </c>
      <c r="H82" s="17" t="n">
        <f aca="false">SUM([1]Cічень!H70+[1]Лютий!H14+[1]Березень!H14)</f>
        <v>458.97</v>
      </c>
      <c r="I82" s="17" t="n">
        <f aca="false">SUM([1]Cічень!I70+[1]Лютий!I14+[1]Березень!I14)</f>
        <v>126.15</v>
      </c>
      <c r="J82" s="18" t="n">
        <f aca="false">K82/D82</f>
        <v>34.7560691421255</v>
      </c>
      <c r="K82" s="19" t="n">
        <f aca="false">L82+M82+E82</f>
        <v>190011.43</v>
      </c>
      <c r="L82" s="19" t="n">
        <f aca="false">F82*1163</f>
        <v>176264.28</v>
      </c>
      <c r="M82" s="19" t="n">
        <f aca="false">G82*9.5</f>
        <v>0</v>
      </c>
      <c r="N82" s="20"/>
      <c r="O82" s="21"/>
      <c r="P82" s="22"/>
    </row>
    <row r="83" customFormat="false" ht="13.8" hidden="false" customHeight="false" outlineLevel="0" collapsed="false">
      <c r="A83" s="14" t="n">
        <v>21</v>
      </c>
      <c r="B83" s="15" t="s">
        <v>89</v>
      </c>
      <c r="C83" s="16" t="n">
        <v>560</v>
      </c>
      <c r="D83" s="16" t="n">
        <v>3873</v>
      </c>
      <c r="E83" s="17" t="n">
        <f aca="false">SUM([1]Cічень!E83+[1]Лютий!E27+[1]Березень!E27)</f>
        <v>13089.33</v>
      </c>
      <c r="F83" s="17" t="n">
        <f aca="false">SUM([1]Cічень!F83+[1]Лютий!F27+[1]Березень!F27)</f>
        <v>93.9</v>
      </c>
      <c r="G83" s="17" t="n">
        <f aca="false">SUM([1]Cічень!G83+[1]Лютий!G27+[1]Березень!G27)</f>
        <v>0</v>
      </c>
      <c r="H83" s="17" t="n">
        <f aca="false">SUM([1]Cічень!H83+[1]Лютий!H27+[1]Березень!H27)</f>
        <v>137.37</v>
      </c>
      <c r="I83" s="17" t="n">
        <f aca="false">SUM([1]Cічень!I83+[1]Лютий!I27+[1]Березень!I27)</f>
        <v>128.68</v>
      </c>
      <c r="J83" s="18" t="n">
        <f aca="false">K83/D83</f>
        <v>31.5763051897754</v>
      </c>
      <c r="K83" s="19" t="n">
        <f aca="false">L83+M83+E83</f>
        <v>122295.03</v>
      </c>
      <c r="L83" s="19" t="n">
        <f aca="false">F83*1163</f>
        <v>109205.7</v>
      </c>
      <c r="M83" s="19" t="n">
        <f aca="false">G83*9.5</f>
        <v>0</v>
      </c>
      <c r="N83" s="20"/>
      <c r="O83" s="21"/>
      <c r="P83" s="22"/>
    </row>
    <row r="84" customFormat="false" ht="13.8" hidden="false" customHeight="false" outlineLevel="0" collapsed="false">
      <c r="A84" s="14" t="n">
        <v>22</v>
      </c>
      <c r="B84" s="15" t="s">
        <v>90</v>
      </c>
      <c r="C84" s="16" t="n">
        <v>637</v>
      </c>
      <c r="D84" s="16" t="n">
        <v>5302.9</v>
      </c>
      <c r="E84" s="17" t="n">
        <f aca="false">SUM([1]Cічень!E79+[1]Лютий!E23+[1]Березень!E23)</f>
        <v>8009.48</v>
      </c>
      <c r="F84" s="17" t="n">
        <f aca="false">SUM([1]Cічень!F79+[1]Лютий!F23+[1]Березень!F23)</f>
        <v>129.98</v>
      </c>
      <c r="G84" s="17" t="n">
        <f aca="false">SUM([1]Cічень!G79+[1]Лютий!G23+[1]Березень!G23)</f>
        <v>0</v>
      </c>
      <c r="H84" s="17" t="n">
        <f aca="false">SUM([1]Cічень!H79+[1]Лютий!H23+[1]Березень!H23)</f>
        <v>137.32</v>
      </c>
      <c r="I84" s="17" t="n">
        <f aca="false">SUM([1]Cічень!I79+[1]Лютий!I23+[1]Березень!I23)</f>
        <v>92.68</v>
      </c>
      <c r="J84" s="18" t="n">
        <f aca="false">K84/D84</f>
        <v>30.0168247562654</v>
      </c>
      <c r="K84" s="19" t="n">
        <f aca="false">L84+M84+E84</f>
        <v>159176.22</v>
      </c>
      <c r="L84" s="19" t="n">
        <f aca="false">F84*1163</f>
        <v>151166.74</v>
      </c>
      <c r="M84" s="19" t="n">
        <f aca="false">G84*9.5</f>
        <v>0</v>
      </c>
      <c r="N84" s="20"/>
      <c r="O84" s="21"/>
      <c r="P84" s="22"/>
    </row>
    <row r="85" customFormat="false" ht="13.8" hidden="false" customHeight="false" outlineLevel="0" collapsed="false">
      <c r="A85" s="14" t="n">
        <v>23</v>
      </c>
      <c r="B85" s="15" t="s">
        <v>91</v>
      </c>
      <c r="C85" s="16" t="n">
        <v>3610</v>
      </c>
      <c r="D85" s="16" t="n">
        <v>6840.2</v>
      </c>
      <c r="E85" s="17" t="n">
        <f aca="false">SUM([1]Cічень!E82+[1]Лютий!E26+[1]Березень!E26)</f>
        <v>15128.94</v>
      </c>
      <c r="F85" s="17" t="n">
        <f aca="false">SUM([1]Cічень!F82+[1]Лютий!F26+[1]Березень!F26)</f>
        <v>158.27</v>
      </c>
      <c r="G85" s="17" t="n">
        <f aca="false">SUM([1]Cічень!G82+[1]Лютий!G26+[1]Березень!G26)</f>
        <v>0</v>
      </c>
      <c r="H85" s="17" t="n">
        <f aca="false">SUM([1]Cічень!H82+[1]Лютий!H26+[1]Березень!H26)</f>
        <v>525.36</v>
      </c>
      <c r="I85" s="17" t="n">
        <f aca="false">SUM([1]Cічень!I82+[1]Лютий!I26+[1]Березень!I26)</f>
        <v>314.33</v>
      </c>
      <c r="J85" s="18" t="n">
        <f aca="false">K85/D85</f>
        <v>29.1215096049823</v>
      </c>
      <c r="K85" s="19" t="n">
        <f aca="false">L85+M85+E85</f>
        <v>199196.95</v>
      </c>
      <c r="L85" s="19" t="n">
        <f aca="false">F85*1163</f>
        <v>184068.01</v>
      </c>
      <c r="M85" s="19" t="n">
        <f aca="false">G85*9.5</f>
        <v>0</v>
      </c>
      <c r="N85" s="20"/>
      <c r="O85" s="21"/>
      <c r="P85" s="22"/>
    </row>
    <row r="86" customFormat="false" ht="13.8" hidden="false" customHeight="false" outlineLevel="0" collapsed="false">
      <c r="A86" s="14" t="n">
        <v>24</v>
      </c>
      <c r="B86" s="15" t="s">
        <v>92</v>
      </c>
      <c r="C86" s="16" t="n">
        <v>1411</v>
      </c>
      <c r="D86" s="16" t="n">
        <v>7885.7</v>
      </c>
      <c r="E86" s="17" t="n">
        <f aca="false">SUM([1]Cічень!E86+[1]Лютий!E30+[1]Березень!E30)</f>
        <v>13584.17</v>
      </c>
      <c r="F86" s="17" t="n">
        <f aca="false">SUM([1]Cічень!F86+[1]Лютий!F30+[1]Березень!F30)</f>
        <v>178.89</v>
      </c>
      <c r="G86" s="17" t="n">
        <f aca="false">SUM([1]Cічень!G86+[1]Лютий!G30+[1]Березень!G30)</f>
        <v>0</v>
      </c>
      <c r="H86" s="17" t="n">
        <f aca="false">SUM([1]Cічень!H86+[1]Лютий!H30+[1]Березень!H30)</f>
        <v>305.58</v>
      </c>
      <c r="I86" s="17" t="n">
        <f aca="false">SUM([1]Cічень!I86+[1]Лютий!I30+[1]Березень!I30)</f>
        <v>5.18</v>
      </c>
      <c r="J86" s="18" t="n">
        <f aca="false">K86/D86</f>
        <v>28.1057154089047</v>
      </c>
      <c r="K86" s="19" t="n">
        <f aca="false">L86+M86+E86</f>
        <v>221633.24</v>
      </c>
      <c r="L86" s="19" t="n">
        <f aca="false">F86*1163</f>
        <v>208049.07</v>
      </c>
      <c r="M86" s="19" t="n">
        <f aca="false">G86*9.5</f>
        <v>0</v>
      </c>
      <c r="N86" s="20"/>
      <c r="O86" s="21"/>
      <c r="P86" s="22"/>
    </row>
    <row r="87" customFormat="false" ht="13.8" hidden="false" customHeight="false" outlineLevel="0" collapsed="false">
      <c r="A87" s="14" t="n">
        <v>25</v>
      </c>
      <c r="B87" s="15" t="s">
        <v>93</v>
      </c>
      <c r="C87" s="16" t="n">
        <v>788</v>
      </c>
      <c r="D87" s="16" t="n">
        <v>6353.7</v>
      </c>
      <c r="E87" s="17" t="n">
        <f aca="false">SUM([1]Cічень!E69+[1]Лютий!E13+[1]Березень!E13)</f>
        <v>21071.18</v>
      </c>
      <c r="F87" s="17" t="n">
        <f aca="false">SUM([1]Cічень!F69+[1]Лютий!F13+[1]Березень!F13)</f>
        <v>105.03</v>
      </c>
      <c r="G87" s="17" t="n">
        <f aca="false">SUM([1]Cічень!G69+[1]Лютий!G13+[1]Березень!G13)</f>
        <v>2958.08</v>
      </c>
      <c r="H87" s="17" t="n">
        <f aca="false">SUM([1]Cічень!H69+[1]Лютий!H13+[1]Березень!H13)</f>
        <v>307.95</v>
      </c>
      <c r="I87" s="17" t="n">
        <f aca="false">SUM([1]Cічень!I69+[1]Лютий!I13+[1]Березень!I13)</f>
        <v>125.06</v>
      </c>
      <c r="J87" s="18" t="n">
        <f aca="false">K87/D87</f>
        <v>26.9642617687332</v>
      </c>
      <c r="K87" s="19" t="n">
        <f aca="false">L87+M87+E87</f>
        <v>171322.83</v>
      </c>
      <c r="L87" s="19" t="n">
        <f aca="false">F87*1163</f>
        <v>122149.89</v>
      </c>
      <c r="M87" s="19" t="n">
        <f aca="false">G87*9.5</f>
        <v>28101.76</v>
      </c>
      <c r="N87" s="20"/>
      <c r="O87" s="21"/>
      <c r="P87" s="22"/>
    </row>
    <row r="88" customFormat="false" ht="13.8" hidden="false" customHeight="false" outlineLevel="0" collapsed="false">
      <c r="A88" s="14" t="n">
        <v>26</v>
      </c>
      <c r="B88" s="15" t="s">
        <v>94</v>
      </c>
      <c r="C88" s="16" t="n">
        <v>1158</v>
      </c>
      <c r="D88" s="16" t="n">
        <v>4140</v>
      </c>
      <c r="E88" s="17" t="n">
        <f aca="false">SUM([1]Cічень!E91+[1]Лютий!E35+[1]Березень!E35)</f>
        <v>13354.64</v>
      </c>
      <c r="F88" s="17" t="n">
        <f aca="false">SUM([1]Cічень!F91+[1]Лютий!F35+[1]Березень!F35)</f>
        <v>41.3</v>
      </c>
      <c r="G88" s="17" t="n">
        <f aca="false">SUM([1]Cічень!G91+[1]Лютий!G35+[1]Березень!G35)</f>
        <v>4887.45</v>
      </c>
      <c r="H88" s="17" t="n">
        <f aca="false">SUM([1]Cічень!H91+[1]Лютий!H35+[1]Березень!H35)</f>
        <v>260.4</v>
      </c>
      <c r="I88" s="17" t="n">
        <f aca="false">SUM([1]Cічень!I91+[1]Лютий!I35+[1]Березень!I35)</f>
        <v>176.56</v>
      </c>
      <c r="J88" s="18" t="n">
        <f aca="false">K88/D88</f>
        <v>26.0428297101449</v>
      </c>
      <c r="K88" s="19" t="n">
        <f aca="false">L88+M88+E88</f>
        <v>107817.315</v>
      </c>
      <c r="L88" s="19" t="n">
        <f aca="false">F88*1163</f>
        <v>48031.9</v>
      </c>
      <c r="M88" s="19" t="n">
        <f aca="false">G88*9.5</f>
        <v>46430.775</v>
      </c>
      <c r="N88" s="20"/>
      <c r="O88" s="21"/>
      <c r="P88" s="22"/>
    </row>
    <row r="89" customFormat="false" ht="13.8" hidden="false" customHeight="false" outlineLevel="0" collapsed="false">
      <c r="A89" s="14" t="n">
        <v>27</v>
      </c>
      <c r="B89" s="15" t="s">
        <v>95</v>
      </c>
      <c r="C89" s="16" t="n">
        <v>733</v>
      </c>
      <c r="D89" s="16" t="n">
        <v>5000</v>
      </c>
      <c r="E89" s="17" t="n">
        <f aca="false">SUM([1]Cічень!E90+[1]Лютий!E34+[1]Березень!E34)</f>
        <v>5540.79</v>
      </c>
      <c r="F89" s="17" t="n">
        <f aca="false">SUM([1]Cічень!F90+[1]Лютий!F34+[1]Березень!F34)</f>
        <v>106.49</v>
      </c>
      <c r="G89" s="17" t="n">
        <f aca="false">SUM([1]Cічень!G90+[1]Лютий!G34+[1]Березень!G34)</f>
        <v>0</v>
      </c>
      <c r="H89" s="17" t="n">
        <f aca="false">SUM([1]Cічень!H90+[1]Лютий!H34+[1]Березень!H34)</f>
        <v>159.61</v>
      </c>
      <c r="I89" s="17" t="n">
        <f aca="false">SUM([1]Cічень!I90+[1]Лютий!I34+[1]Березень!I34)</f>
        <v>22.42</v>
      </c>
      <c r="J89" s="18" t="n">
        <f aca="false">K89/D89</f>
        <v>25.877732</v>
      </c>
      <c r="K89" s="19" t="n">
        <f aca="false">L89+M89+E89</f>
        <v>129388.66</v>
      </c>
      <c r="L89" s="19" t="n">
        <f aca="false">F89*1163</f>
        <v>123847.87</v>
      </c>
      <c r="M89" s="19" t="n">
        <f aca="false">G89*9.5</f>
        <v>0</v>
      </c>
      <c r="N89" s="20"/>
      <c r="O89" s="21"/>
      <c r="P89" s="22"/>
    </row>
    <row r="90" customFormat="false" ht="13.8" hidden="false" customHeight="false" outlineLevel="0" collapsed="false">
      <c r="A90" s="14" t="n">
        <v>28</v>
      </c>
      <c r="B90" s="15" t="s">
        <v>96</v>
      </c>
      <c r="C90" s="16" t="n">
        <v>964</v>
      </c>
      <c r="D90" s="16" t="n">
        <v>6025.7</v>
      </c>
      <c r="E90" s="17" t="n">
        <f aca="false">SUM([1]Cічень!E89+[1]Лютий!E33+[1]Березень!E33)</f>
        <v>5861.7</v>
      </c>
      <c r="F90" s="17" t="n">
        <f aca="false">SUM([1]Cічень!F89+[1]Лютий!F33+[1]Березень!F33)</f>
        <v>128.31</v>
      </c>
      <c r="G90" s="17" t="n">
        <f aca="false">SUM([1]Cічень!G89+[1]Лютий!G33+[1]Березень!G33)</f>
        <v>0</v>
      </c>
      <c r="H90" s="17" t="n">
        <f aca="false">SUM([1]Cічень!H89+[1]Лютий!H33+[1]Березень!H33)</f>
        <v>257.89</v>
      </c>
      <c r="I90" s="17" t="n">
        <f aca="false">SUM([1]Cічень!I89+[1]Лютий!I33+[1]Березень!I33)</f>
        <v>124.28</v>
      </c>
      <c r="J90" s="18" t="n">
        <f aca="false">K90/D90</f>
        <v>25.7374628673847</v>
      </c>
      <c r="K90" s="19" t="n">
        <f aca="false">L90+M90+E90</f>
        <v>155086.23</v>
      </c>
      <c r="L90" s="19" t="n">
        <f aca="false">F90*1163</f>
        <v>149224.53</v>
      </c>
      <c r="M90" s="19" t="n">
        <f aca="false">G90*9.5</f>
        <v>0</v>
      </c>
      <c r="N90" s="20"/>
      <c r="O90" s="21"/>
      <c r="P90" s="22"/>
    </row>
    <row r="91" customFormat="false" ht="13.8" hidden="false" customHeight="false" outlineLevel="0" collapsed="false">
      <c r="A91" s="14" t="n">
        <v>29</v>
      </c>
      <c r="B91" s="15" t="s">
        <v>97</v>
      </c>
      <c r="C91" s="16" t="n">
        <v>527</v>
      </c>
      <c r="D91" s="16" t="n">
        <v>5073</v>
      </c>
      <c r="E91" s="17" t="n">
        <f aca="false">SUM([1]Cічень!E99+[1]Лютий!E43+[1]Березень!E43)</f>
        <v>59240.42</v>
      </c>
      <c r="F91" s="17" t="n">
        <f aca="false">SUM([1]Cічень!F99+[1]Лютий!F43+[1]Березень!F43)</f>
        <v>58.3</v>
      </c>
      <c r="G91" s="17" t="n">
        <f aca="false">SUM([1]Cічень!G99+[1]Лютий!G43+[1]Березень!G43)</f>
        <v>0</v>
      </c>
      <c r="H91" s="17" t="n">
        <f aca="false">SUM([1]Cічень!H99+[1]Лютий!H43+[1]Березень!H43)</f>
        <v>284.08</v>
      </c>
      <c r="I91" s="17" t="n">
        <f aca="false">SUM([1]Cічень!I99+[1]Лютий!I43+[1]Березень!I43)</f>
        <v>210.35</v>
      </c>
      <c r="J91" s="18" t="n">
        <f aca="false">K91/D91</f>
        <v>25.0430356790854</v>
      </c>
      <c r="K91" s="19" t="n">
        <f aca="false">L91+M91+E91</f>
        <v>127043.32</v>
      </c>
      <c r="L91" s="19" t="n">
        <f aca="false">F91*1163</f>
        <v>67802.9</v>
      </c>
      <c r="M91" s="19" t="n">
        <f aca="false">G91*9.5</f>
        <v>0</v>
      </c>
      <c r="N91" s="20"/>
      <c r="O91" s="21"/>
      <c r="P91" s="22"/>
    </row>
    <row r="92" customFormat="false" ht="13.8" hidden="false" customHeight="false" outlineLevel="0" collapsed="false">
      <c r="A92" s="14" t="n">
        <v>30</v>
      </c>
      <c r="B92" s="15" t="s">
        <v>98</v>
      </c>
      <c r="C92" s="16" t="n">
        <v>1502</v>
      </c>
      <c r="D92" s="16" t="n">
        <v>5543.9</v>
      </c>
      <c r="E92" s="17" t="n">
        <f aca="false">SUM([1]Cічень!E75+[1]Лютий!E19+[1]Березень!E19)</f>
        <v>10958.92</v>
      </c>
      <c r="F92" s="17" t="n">
        <f aca="false">SUM([1]Cічень!F75+[1]Лютий!F19+[1]Березень!F19)</f>
        <v>108.88</v>
      </c>
      <c r="G92" s="17" t="n">
        <f aca="false">SUM([1]Cічень!G75+[1]Лютий!G19+[1]Березень!G19)</f>
        <v>0</v>
      </c>
      <c r="H92" s="17" t="n">
        <f aca="false">SUM([1]Cічень!H75+[1]Лютий!H19+[1]Березень!H19)</f>
        <v>260.03</v>
      </c>
      <c r="I92" s="17" t="n">
        <f aca="false">SUM([1]Cічень!I75+[1]Лютий!I19+[1]Березень!I19)</f>
        <v>0</v>
      </c>
      <c r="J92" s="18" t="n">
        <f aca="false">K92/D92</f>
        <v>24.8176121502913</v>
      </c>
      <c r="K92" s="19" t="n">
        <f aca="false">L92+M92+E92</f>
        <v>137586.36</v>
      </c>
      <c r="L92" s="19" t="n">
        <f aca="false">F92*1163</f>
        <v>126627.44</v>
      </c>
      <c r="M92" s="19" t="n">
        <f aca="false">G92*9.5</f>
        <v>0</v>
      </c>
      <c r="N92" s="20"/>
      <c r="O92" s="21"/>
      <c r="P92" s="22"/>
    </row>
    <row r="93" customFormat="false" ht="13.8" hidden="false" customHeight="false" outlineLevel="0" collapsed="false">
      <c r="A93" s="14" t="n">
        <v>31</v>
      </c>
      <c r="B93" s="15" t="s">
        <v>99</v>
      </c>
      <c r="C93" s="16" t="n">
        <v>391</v>
      </c>
      <c r="D93" s="16" t="n">
        <v>5626</v>
      </c>
      <c r="E93" s="17" t="n">
        <f aca="false">SUM([1]Cічень!E96+[1]Лютий!E40+[1]Березень!E40)</f>
        <v>13708.91</v>
      </c>
      <c r="F93" s="17" t="n">
        <f aca="false">SUM([1]Cічень!F96+[1]Лютий!F40+[1]Березень!F40)</f>
        <v>97.13</v>
      </c>
      <c r="G93" s="17" t="n">
        <f aca="false">SUM([1]Cічень!G96+[1]Лютий!G40+[1]Березень!G40)</f>
        <v>0</v>
      </c>
      <c r="H93" s="17" t="n">
        <f aca="false">SUM([1]Cічень!H96+[1]Лютий!H40+[1]Березень!H40)</f>
        <v>82.9</v>
      </c>
      <c r="I93" s="17" t="n">
        <f aca="false">SUM([1]Cічень!I96+[1]Лютий!I40+[1]Березень!I40)</f>
        <v>0</v>
      </c>
      <c r="J93" s="18" t="n">
        <f aca="false">K93/D93</f>
        <v>22.5153039459652</v>
      </c>
      <c r="K93" s="19" t="n">
        <f aca="false">L93+M93+E93</f>
        <v>126671.1</v>
      </c>
      <c r="L93" s="19" t="n">
        <f aca="false">F93*1163</f>
        <v>112962.19</v>
      </c>
      <c r="M93" s="19" t="n">
        <f aca="false">G93*9.5</f>
        <v>0</v>
      </c>
      <c r="N93" s="20"/>
      <c r="O93" s="21"/>
      <c r="P93" s="22"/>
    </row>
    <row r="94" customFormat="false" ht="13.8" hidden="false" customHeight="false" outlineLevel="0" collapsed="false">
      <c r="A94" s="14" t="n">
        <v>32</v>
      </c>
      <c r="B94" s="15" t="s">
        <v>100</v>
      </c>
      <c r="C94" s="16" t="n">
        <v>1776</v>
      </c>
      <c r="D94" s="16" t="n">
        <v>7559.9</v>
      </c>
      <c r="E94" s="17" t="n">
        <f aca="false">SUM([1]Cічень!E94+[1]Лютий!E38+[1]Березень!E38)</f>
        <v>8061.6</v>
      </c>
      <c r="F94" s="17" t="n">
        <f aca="false">SUM([1]Cічень!F94+[1]Лютий!F38+[1]Березень!F38)</f>
        <v>139.22</v>
      </c>
      <c r="G94" s="17" t="n">
        <f aca="false">SUM([1]Cічень!G94+[1]Лютий!G38+[1]Березень!G38)</f>
        <v>0</v>
      </c>
      <c r="H94" s="17" t="n">
        <f aca="false">SUM([1]Cічень!H94+[1]Лютий!H38+[1]Березень!H38)</f>
        <v>282</v>
      </c>
      <c r="I94" s="17" t="n">
        <f aca="false">SUM([1]Cічень!I94+[1]Лютий!I38+[1]Березень!I38)</f>
        <v>61.34</v>
      </c>
      <c r="J94" s="18" t="n">
        <f aca="false">K94/D94</f>
        <v>22.483691583222</v>
      </c>
      <c r="K94" s="19" t="n">
        <f aca="false">L94+M94+E94</f>
        <v>169974.46</v>
      </c>
      <c r="L94" s="19" t="n">
        <f aca="false">F94*1163</f>
        <v>161912.86</v>
      </c>
      <c r="M94" s="19" t="n">
        <f aca="false">G94*9.5</f>
        <v>0</v>
      </c>
      <c r="N94" s="20"/>
      <c r="O94" s="21"/>
      <c r="P94" s="22"/>
    </row>
    <row r="95" customFormat="false" ht="13.8" hidden="false" customHeight="false" outlineLevel="0" collapsed="false">
      <c r="A95" s="14" t="n">
        <v>33</v>
      </c>
      <c r="B95" s="15" t="s">
        <v>101</v>
      </c>
      <c r="C95" s="16" t="n">
        <v>1270</v>
      </c>
      <c r="D95" s="16" t="n">
        <v>7974.9</v>
      </c>
      <c r="E95" s="17" t="n">
        <f aca="false">SUM([1]Cічень!E81+[1]Лютий!E25+[1]Березень!E25)</f>
        <v>8098</v>
      </c>
      <c r="F95" s="17" t="n">
        <f aca="false">SUM([1]Cічень!F81+[1]Лютий!F25+[1]Березень!F25)</f>
        <v>142.66</v>
      </c>
      <c r="G95" s="17" t="n">
        <f aca="false">SUM([1]Cічень!G81+[1]Лютий!G25+[1]Березень!G25)</f>
        <v>0</v>
      </c>
      <c r="H95" s="17" t="n">
        <f aca="false">SUM([1]Cічень!H81+[1]Лютий!H25+[1]Березень!H25)</f>
        <v>250.49</v>
      </c>
      <c r="I95" s="17" t="n">
        <f aca="false">SUM([1]Cічень!I81+[1]Лютий!I25+[1]Березень!I25)</f>
        <v>235.37</v>
      </c>
      <c r="J95" s="18" t="n">
        <f aca="false">K95/D95</f>
        <v>21.8199074596547</v>
      </c>
      <c r="K95" s="19" t="n">
        <f aca="false">L95+M95+E95</f>
        <v>174011.58</v>
      </c>
      <c r="L95" s="19" t="n">
        <f aca="false">F95*1163</f>
        <v>165913.58</v>
      </c>
      <c r="M95" s="19" t="n">
        <f aca="false">G95*9.5</f>
        <v>0</v>
      </c>
      <c r="N95" s="20"/>
      <c r="O95" s="21"/>
      <c r="P95" s="22"/>
    </row>
    <row r="96" customFormat="false" ht="13.8" hidden="false" customHeight="false" outlineLevel="0" collapsed="false">
      <c r="A96" s="14" t="n">
        <v>34</v>
      </c>
      <c r="B96" s="15" t="s">
        <v>102</v>
      </c>
      <c r="C96" s="16" t="n">
        <v>1503</v>
      </c>
      <c r="D96" s="16" t="n">
        <v>9462</v>
      </c>
      <c r="E96" s="17" t="n">
        <f aca="false">SUM([1]Cічень!E92+[1]Лютий!E36+[1]Березень!E36)</f>
        <v>9429.43</v>
      </c>
      <c r="F96" s="17" t="n">
        <f aca="false">SUM([1]Cічень!F92+[1]Лютий!F36+[1]Березень!F36)</f>
        <v>165.69</v>
      </c>
      <c r="G96" s="17" t="n">
        <f aca="false">SUM([1]Cічень!G92+[1]Лютий!G36+[1]Березень!G36)</f>
        <v>0</v>
      </c>
      <c r="H96" s="17" t="n">
        <f aca="false">SUM([1]Cічень!H92+[1]Лютий!H36+[1]Березень!H36)</f>
        <v>253.97</v>
      </c>
      <c r="I96" s="17" t="n">
        <f aca="false">SUM([1]Cічень!I92+[1]Лютий!I36+[1]Березень!I36)</f>
        <v>50.46</v>
      </c>
      <c r="J96" s="18" t="n">
        <f aca="false">K96/D96</f>
        <v>21.3619636440499</v>
      </c>
      <c r="K96" s="19" t="n">
        <f aca="false">L96+M96+E96</f>
        <v>202126.9</v>
      </c>
      <c r="L96" s="19" t="n">
        <f aca="false">F96*1163</f>
        <v>192697.47</v>
      </c>
      <c r="M96" s="19" t="n">
        <f aca="false">G96*9.5</f>
        <v>0</v>
      </c>
      <c r="N96" s="20"/>
      <c r="O96" s="21"/>
      <c r="P96" s="22"/>
    </row>
    <row r="97" customFormat="false" ht="13.8" hidden="false" customHeight="false" outlineLevel="0" collapsed="false">
      <c r="A97" s="14" t="n">
        <v>35</v>
      </c>
      <c r="B97" s="15" t="s">
        <v>103</v>
      </c>
      <c r="C97" s="16" t="n">
        <v>1177</v>
      </c>
      <c r="D97" s="16" t="n">
        <v>6951.6</v>
      </c>
      <c r="E97" s="17" t="n">
        <f aca="false">SUM([1]Cічень!E87+[1]Лютий!E31+[1]Березень!E31)</f>
        <v>8529.64</v>
      </c>
      <c r="F97" s="17" t="n">
        <f aca="false">SUM([1]Cічень!F87+[1]Лютий!F31+[1]Березень!F31)</f>
        <v>120.03</v>
      </c>
      <c r="G97" s="17" t="n">
        <f aca="false">SUM([1]Cічень!G87+[1]Лютий!G31+[1]Березень!G31)</f>
        <v>0</v>
      </c>
      <c r="H97" s="17" t="n">
        <f aca="false">SUM([1]Cічень!H87+[1]Лютий!H31+[1]Березень!H31)</f>
        <v>346.57</v>
      </c>
      <c r="I97" s="17" t="n">
        <f aca="false">SUM([1]Cічень!I87+[1]Лютий!I31+[1]Березень!I31)</f>
        <v>60.35</v>
      </c>
      <c r="J97" s="18" t="n">
        <f aca="false">K97/D97</f>
        <v>21.307976580931</v>
      </c>
      <c r="K97" s="19" t="n">
        <f aca="false">L97+M97+E97</f>
        <v>148124.53</v>
      </c>
      <c r="L97" s="19" t="n">
        <f aca="false">F97*1163</f>
        <v>139594.89</v>
      </c>
      <c r="M97" s="19" t="n">
        <f aca="false">G97*9.5</f>
        <v>0</v>
      </c>
      <c r="N97" s="20"/>
      <c r="O97" s="21"/>
      <c r="P97" s="22"/>
    </row>
    <row r="98" customFormat="false" ht="13.8" hidden="false" customHeight="false" outlineLevel="0" collapsed="false">
      <c r="A98" s="14" t="n">
        <v>36</v>
      </c>
      <c r="B98" s="15" t="s">
        <v>104</v>
      </c>
      <c r="C98" s="16" t="n">
        <v>1550</v>
      </c>
      <c r="D98" s="16" t="n">
        <v>6358.8</v>
      </c>
      <c r="E98" s="17" t="n">
        <f aca="false">SUM([1]Cічень!E95+[1]Лютий!E39+[1]Березень!E39)</f>
        <v>10654.86</v>
      </c>
      <c r="F98" s="17" t="n">
        <f aca="false">SUM([1]Cічень!F95+[1]Лютий!F39+[1]Березень!F39)</f>
        <v>104.2</v>
      </c>
      <c r="G98" s="17" t="n">
        <f aca="false">SUM([1]Cічень!G95+[1]Лютий!G39+[1]Березень!G39)</f>
        <v>0</v>
      </c>
      <c r="H98" s="17" t="n">
        <f aca="false">SUM([1]Cічень!H95+[1]Лютий!H39+[1]Березень!H39)</f>
        <v>246.98</v>
      </c>
      <c r="I98" s="17" t="n">
        <f aca="false">SUM([1]Cічень!I95+[1]Лютий!I39+[1]Березень!I39)</f>
        <v>142.72</v>
      </c>
      <c r="J98" s="18" t="n">
        <f aca="false">K98/D98</f>
        <v>20.7333868025414</v>
      </c>
      <c r="K98" s="19" t="n">
        <f aca="false">L98+M98+E98</f>
        <v>131839.46</v>
      </c>
      <c r="L98" s="19" t="n">
        <f aca="false">F98*1163</f>
        <v>121184.6</v>
      </c>
      <c r="M98" s="19" t="n">
        <f aca="false">G98*9.5</f>
        <v>0</v>
      </c>
      <c r="N98" s="20"/>
      <c r="O98" s="21"/>
      <c r="P98" s="22"/>
    </row>
    <row r="99" customFormat="false" ht="13.8" hidden="false" customHeight="false" outlineLevel="0" collapsed="false">
      <c r="A99" s="14" t="n">
        <v>37</v>
      </c>
      <c r="B99" s="15" t="s">
        <v>105</v>
      </c>
      <c r="C99" s="16" t="n">
        <v>1365</v>
      </c>
      <c r="D99" s="16" t="n">
        <v>7804.9</v>
      </c>
      <c r="E99" s="17" t="n">
        <f aca="false">SUM([1]Cічень!E88+[1]Лютий!E32+[1]Березень!E32)</f>
        <v>10525.55</v>
      </c>
      <c r="F99" s="17" t="n">
        <f aca="false">SUM([1]Cічень!F88+[1]Лютий!F32+[1]Березень!F32)</f>
        <v>125.7</v>
      </c>
      <c r="G99" s="17" t="n">
        <f aca="false">SUM([1]Cічень!G88+[1]Лютий!G32+[1]Березень!G32)</f>
        <v>0</v>
      </c>
      <c r="H99" s="17" t="n">
        <f aca="false">SUM([1]Cічень!H88+[1]Лютий!H32+[1]Березень!H32)</f>
        <v>343.51</v>
      </c>
      <c r="I99" s="17" t="n">
        <f aca="false">SUM([1]Cічень!I88+[1]Лютий!I32+[1]Березень!I32)</f>
        <v>0</v>
      </c>
      <c r="J99" s="18" t="n">
        <f aca="false">K99/D99</f>
        <v>20.0790080590398</v>
      </c>
      <c r="K99" s="19" t="n">
        <f aca="false">L99+M99+E99</f>
        <v>156714.65</v>
      </c>
      <c r="L99" s="19" t="n">
        <f aca="false">F99*1163</f>
        <v>146189.1</v>
      </c>
      <c r="M99" s="19" t="n">
        <f aca="false">G99*9.5</f>
        <v>0</v>
      </c>
      <c r="N99" s="20"/>
      <c r="O99" s="21"/>
      <c r="P99" s="22"/>
    </row>
    <row r="100" customFormat="false" ht="13.8" hidden="false" customHeight="false" outlineLevel="0" collapsed="false">
      <c r="A100" s="14" t="n">
        <v>38</v>
      </c>
      <c r="B100" s="15" t="s">
        <v>106</v>
      </c>
      <c r="C100" s="16" t="n">
        <v>1702</v>
      </c>
      <c r="D100" s="16" t="n">
        <v>8678</v>
      </c>
      <c r="E100" s="17" t="n">
        <f aca="false">SUM([1]Cічень!E100+[1]Лютий!E44+[1]Березень!E44)</f>
        <v>15704.68</v>
      </c>
      <c r="F100" s="17" t="n">
        <f aca="false">SUM([1]Cічень!F100+[1]Лютий!F44+[1]Березень!F44)</f>
        <v>122.23</v>
      </c>
      <c r="G100" s="17" t="n">
        <f aca="false">SUM([1]Cічень!G100+[1]Лютий!G44+[1]Березень!G44)</f>
        <v>0</v>
      </c>
      <c r="H100" s="17" t="n">
        <f aca="false">SUM([1]Cічень!H100+[1]Лютий!H44+[1]Березень!H44)</f>
        <v>353.62</v>
      </c>
      <c r="I100" s="17" t="n">
        <f aca="false">SUM([1]Cічень!I100+[1]Лютий!I44+[1]Березень!I44)</f>
        <v>43.13</v>
      </c>
      <c r="J100" s="18" t="n">
        <f aca="false">K100/D100</f>
        <v>18.190616501498</v>
      </c>
      <c r="K100" s="19" t="n">
        <f aca="false">L100+M100+E100</f>
        <v>157858.17</v>
      </c>
      <c r="L100" s="19" t="n">
        <f aca="false">F100*1163</f>
        <v>142153.49</v>
      </c>
      <c r="M100" s="19" t="n">
        <f aca="false">G100*9.5</f>
        <v>0</v>
      </c>
      <c r="N100" s="20"/>
      <c r="O100" s="21"/>
      <c r="P100" s="22"/>
    </row>
    <row r="101" customFormat="false" ht="13.8" hidden="false" customHeight="false" outlineLevel="0" collapsed="false">
      <c r="A101" s="14" t="n">
        <v>39</v>
      </c>
      <c r="B101" s="15" t="s">
        <v>107</v>
      </c>
      <c r="C101" s="16" t="n">
        <v>1240</v>
      </c>
      <c r="D101" s="16" t="n">
        <v>4778</v>
      </c>
      <c r="E101" s="17" t="n">
        <f aca="false">SUM([1]Cічень!E85+[1]Лютий!E29+[1]Березень!E29)</f>
        <v>4835.59</v>
      </c>
      <c r="F101" s="17" t="n">
        <f aca="false">SUM([1]Cічень!F85+[1]Лютий!F29+[1]Березень!F29)</f>
        <v>63.88</v>
      </c>
      <c r="G101" s="17" t="n">
        <f aca="false">SUM([1]Cічень!G85+[1]Лютий!G29+[1]Березень!G29)</f>
        <v>0</v>
      </c>
      <c r="H101" s="17" t="n">
        <f aca="false">SUM([1]Cічень!H85+[1]Лютий!H29+[1]Березень!H29)</f>
        <v>78.86</v>
      </c>
      <c r="I101" s="17" t="n">
        <f aca="false">SUM([1]Cічень!I85+[1]Лютий!I29+[1]Березень!I29)</f>
        <v>0</v>
      </c>
      <c r="J101" s="18" t="n">
        <f aca="false">K101/D101</f>
        <v>16.560910422771</v>
      </c>
      <c r="K101" s="19" t="n">
        <f aca="false">L101+M101+E101</f>
        <v>79128.03</v>
      </c>
      <c r="L101" s="19" t="n">
        <f aca="false">F101*1163</f>
        <v>74292.44</v>
      </c>
      <c r="M101" s="19" t="n">
        <f aca="false">G101*9.5</f>
        <v>0</v>
      </c>
      <c r="N101" s="20"/>
      <c r="O101" s="21"/>
      <c r="P101" s="22"/>
    </row>
    <row r="102" customFormat="false" ht="13.8" hidden="false" customHeight="false" outlineLevel="0" collapsed="false">
      <c r="A102" s="14" t="n">
        <v>40</v>
      </c>
      <c r="B102" s="15" t="s">
        <v>108</v>
      </c>
      <c r="C102" s="16" t="n">
        <v>627</v>
      </c>
      <c r="D102" s="16" t="n">
        <v>9508</v>
      </c>
      <c r="E102" s="17" t="n">
        <f aca="false">SUM([1]Cічень!E98+[1]Лютий!E42+[1]Березень!E42)</f>
        <v>21204.11</v>
      </c>
      <c r="F102" s="17" t="n">
        <f aca="false">SUM([1]Cічень!F98+[1]Лютий!F42+[1]Березень!F42)</f>
        <v>113.91</v>
      </c>
      <c r="G102" s="17" t="n">
        <f aca="false">SUM([1]Cічень!G98+[1]Лютий!G42+[1]Березень!G42)</f>
        <v>0</v>
      </c>
      <c r="H102" s="17" t="n">
        <f aca="false">SUM([1]Cічень!H98+[1]Лютий!H42+[1]Березень!H42)</f>
        <v>558.93</v>
      </c>
      <c r="I102" s="17" t="n">
        <f aca="false">SUM([1]Cічень!I98+[1]Лютий!I42+[1]Березень!I42)</f>
        <v>240.06</v>
      </c>
      <c r="J102" s="18" t="n">
        <f aca="false">K102/D102</f>
        <v>16.1633824148086</v>
      </c>
      <c r="K102" s="19" t="n">
        <f aca="false">L102+M102+E102</f>
        <v>153681.44</v>
      </c>
      <c r="L102" s="19" t="n">
        <f aca="false">F102*1163</f>
        <v>132477.33</v>
      </c>
      <c r="M102" s="19" t="n">
        <f aca="false">G102*9.5</f>
        <v>0</v>
      </c>
      <c r="N102" s="20"/>
      <c r="O102" s="21"/>
      <c r="P102" s="22"/>
    </row>
    <row r="103" customFormat="false" ht="13.8" hidden="false" customHeight="false" outlineLevel="0" collapsed="false">
      <c r="A103" s="14" t="n">
        <v>41</v>
      </c>
      <c r="B103" s="15" t="s">
        <v>109</v>
      </c>
      <c r="C103" s="16" t="n">
        <v>1401</v>
      </c>
      <c r="D103" s="16" t="n">
        <v>7969.6</v>
      </c>
      <c r="E103" s="17" t="n">
        <f aca="false">SUM([1]Cічень!E93+[1]Лютий!E37+[1]Березень!E37)</f>
        <v>6175.93</v>
      </c>
      <c r="F103" s="17" t="n">
        <f aca="false">SUM([1]Cічень!F93+[1]Лютий!F37+[1]Березень!F37)</f>
        <v>99.3</v>
      </c>
      <c r="G103" s="17" t="n">
        <f aca="false">SUM([1]Cічень!G93+[1]Лютий!G37+[1]Березень!G37)</f>
        <v>0</v>
      </c>
      <c r="H103" s="17" t="n">
        <f aca="false">SUM([1]Cічень!H93+[1]Лютий!H37+[1]Березень!H37)</f>
        <v>132.88</v>
      </c>
      <c r="I103" s="17" t="n">
        <f aca="false">SUM([1]Cічень!I93+[1]Лютий!I37+[1]Березень!I37)</f>
        <v>27.34</v>
      </c>
      <c r="J103" s="18" t="n">
        <f aca="false">K103/D103</f>
        <v>15.2657385565148</v>
      </c>
      <c r="K103" s="19" t="n">
        <f aca="false">L103+M103+E103</f>
        <v>121661.83</v>
      </c>
      <c r="L103" s="19" t="n">
        <f aca="false">F103*1163</f>
        <v>115485.9</v>
      </c>
      <c r="M103" s="19" t="n">
        <f aca="false">G103*9.5</f>
        <v>0</v>
      </c>
      <c r="N103" s="20"/>
      <c r="O103" s="21"/>
      <c r="P103" s="22"/>
    </row>
    <row r="104" customFormat="false" ht="13.8" hidden="false" customHeight="false" outlineLevel="0" collapsed="false">
      <c r="A104" s="14" t="n">
        <v>42</v>
      </c>
      <c r="B104" s="15" t="s">
        <v>110</v>
      </c>
      <c r="C104" s="16" t="n">
        <v>819</v>
      </c>
      <c r="D104" s="16" t="n">
        <v>7454.8</v>
      </c>
      <c r="E104" s="17" t="n">
        <f aca="false">SUM([1]Cічень!E97+[1]Лютий!E41+[1]Березень!E41)</f>
        <v>4541.92</v>
      </c>
      <c r="F104" s="17" t="n">
        <f aca="false">SUM([1]Cічень!F97+[1]Лютий!F41+[1]Березень!F41)</f>
        <v>68.31</v>
      </c>
      <c r="G104" s="17" t="n">
        <f aca="false">SUM([1]Cічень!G97+[1]Лютий!G41+[1]Березень!G41)</f>
        <v>1542.14</v>
      </c>
      <c r="H104" s="17" t="n">
        <f aca="false">SUM([1]Cічень!H97+[1]Лютий!H41+[1]Березень!H41)</f>
        <v>153.35</v>
      </c>
      <c r="I104" s="17" t="n">
        <f aca="false">SUM([1]Cічень!I97+[1]Лютий!I41+[1]Березень!I41)</f>
        <v>0</v>
      </c>
      <c r="J104" s="18" t="n">
        <f aca="false">K104/D104</f>
        <v>13.2313113698557</v>
      </c>
      <c r="K104" s="19" t="n">
        <f aca="false">L104+M104+E104</f>
        <v>98636.78</v>
      </c>
      <c r="L104" s="19" t="n">
        <f aca="false">F104*1163</f>
        <v>79444.53</v>
      </c>
      <c r="M104" s="19" t="n">
        <f aca="false">G104*9.5</f>
        <v>14650.33</v>
      </c>
      <c r="N104" s="20"/>
      <c r="O104" s="21"/>
      <c r="P104" s="22"/>
    </row>
    <row r="105" customFormat="false" ht="13.8" hidden="false" customHeight="false" outlineLevel="0" collapsed="false">
      <c r="A105" s="14" t="n">
        <v>43</v>
      </c>
      <c r="B105" s="15" t="s">
        <v>111</v>
      </c>
      <c r="C105" s="16" t="n">
        <v>163</v>
      </c>
      <c r="D105" s="16" t="n">
        <v>1947.3</v>
      </c>
      <c r="E105" s="17" t="n">
        <f aca="false">SUM([1]Cічень!E105+[1]Лютий!E49+[1]Березень!E49)</f>
        <v>24936.15</v>
      </c>
      <c r="F105" s="17" t="n">
        <f aca="false">SUM([1]Cічень!F105+[1]Лютий!F49+[1]Березень!F49)</f>
        <v>0</v>
      </c>
      <c r="G105" s="17" t="n">
        <f aca="false">SUM([1]Cічень!G105+[1]Лютий!G49+[1]Березень!G49)</f>
        <v>0</v>
      </c>
      <c r="H105" s="17" t="n">
        <f aca="false">SUM([1]Cічень!H105+[1]Лютий!H49+[1]Березень!H49)</f>
        <v>170.6</v>
      </c>
      <c r="I105" s="17" t="n">
        <f aca="false">SUM([1]Cічень!I105+[1]Лютий!I49+[1]Березень!I49)</f>
        <v>0</v>
      </c>
      <c r="J105" s="18" t="n">
        <f aca="false">K105/D105</f>
        <v>12.8054999229703</v>
      </c>
      <c r="K105" s="19" t="n">
        <f aca="false">L105+M105+E105</f>
        <v>24936.15</v>
      </c>
      <c r="L105" s="19" t="n">
        <f aca="false">F105*1193</f>
        <v>0</v>
      </c>
      <c r="M105" s="19" t="n">
        <f aca="false">G105*9.5</f>
        <v>0</v>
      </c>
      <c r="N105" s="20"/>
      <c r="O105" s="21"/>
      <c r="P105" s="22"/>
    </row>
    <row r="106" customFormat="false" ht="15.95" hidden="false" customHeight="true" outlineLevel="0" collapsed="false">
      <c r="A106" s="14" t="n">
        <v>44</v>
      </c>
      <c r="B106" s="15" t="s">
        <v>112</v>
      </c>
      <c r="C106" s="16" t="n">
        <v>667</v>
      </c>
      <c r="D106" s="16" t="n">
        <v>10267.3</v>
      </c>
      <c r="E106" s="17" t="n">
        <f aca="false">SUM([1]Cічень!E101+[1]Лютий!E45+[1]Березень!E45)</f>
        <v>10751.12</v>
      </c>
      <c r="F106" s="17" t="n">
        <f aca="false">SUM([1]Cічень!F101+[1]Лютий!F45+[1]Березень!F45)</f>
        <v>100.01</v>
      </c>
      <c r="G106" s="17" t="n">
        <f aca="false">SUM([1]Cічень!G101+[1]Лютий!G45+[1]Березень!G45)</f>
        <v>0</v>
      </c>
      <c r="H106" s="17" t="n">
        <f aca="false">SUM([1]Cічень!H101+[1]Лютий!H45+[1]Березень!H45)</f>
        <v>475.11</v>
      </c>
      <c r="I106" s="17" t="n">
        <f aca="false">SUM([1]Cічень!I101+[1]Лютий!I45+[1]Березень!I45)</f>
        <v>366.16</v>
      </c>
      <c r="J106" s="18" t="n">
        <f aca="false">K106/D106</f>
        <v>12.3754784607443</v>
      </c>
      <c r="K106" s="19" t="n">
        <f aca="false">L106+M106+E106</f>
        <v>127062.75</v>
      </c>
      <c r="L106" s="19" t="n">
        <f aca="false">F106*1163</f>
        <v>116311.63</v>
      </c>
      <c r="M106" s="19" t="n">
        <f aca="false">G106*9.5</f>
        <v>0</v>
      </c>
      <c r="N106" s="20"/>
      <c r="O106" s="21"/>
      <c r="P106" s="22"/>
    </row>
    <row r="107" customFormat="false" ht="16.35" hidden="false" customHeight="true" outlineLevel="0" collapsed="false">
      <c r="A107" s="14" t="n">
        <v>45</v>
      </c>
      <c r="B107" s="15" t="s">
        <v>113</v>
      </c>
      <c r="C107" s="16" t="n">
        <v>1824</v>
      </c>
      <c r="D107" s="16" t="n">
        <v>14670</v>
      </c>
      <c r="E107" s="17" t="n">
        <f aca="false">SUM([1]Cічень!E102+[1]Лютий!E46+[1]Березень!E46)</f>
        <v>14151.48</v>
      </c>
      <c r="F107" s="17" t="n">
        <f aca="false">SUM([1]Cічень!F102+[1]Лютий!F46+[1]Березень!F46)</f>
        <v>66.33</v>
      </c>
      <c r="G107" s="17" t="n">
        <f aca="false">SUM([1]Cічень!G102+[1]Лютий!G46+[1]Березень!G46)</f>
        <v>0</v>
      </c>
      <c r="H107" s="17" t="n">
        <f aca="false">SUM([1]Cічень!H102+[1]Лютий!H46+[1]Березень!H46)</f>
        <v>326.99</v>
      </c>
      <c r="I107" s="17" t="n">
        <f aca="false">SUM([1]Cічень!I102+[1]Лютий!I46+[1]Березень!I46)</f>
        <v>141.17</v>
      </c>
      <c r="J107" s="18" t="n">
        <f aca="false">K107/D107</f>
        <v>6.22312678936605</v>
      </c>
      <c r="K107" s="19" t="n">
        <f aca="false">L107+M107+E107</f>
        <v>91293.27</v>
      </c>
      <c r="L107" s="19" t="n">
        <f aca="false">F107*1163</f>
        <v>77141.79</v>
      </c>
      <c r="M107" s="19" t="n">
        <f aca="false">G107*9.5</f>
        <v>0</v>
      </c>
      <c r="N107" s="20"/>
      <c r="O107" s="21"/>
      <c r="P107" s="22"/>
    </row>
    <row r="108" customFormat="false" ht="13.8" hidden="false" customHeight="false" outlineLevel="0" collapsed="false">
      <c r="A108" s="31"/>
      <c r="B108" s="26" t="s">
        <v>66</v>
      </c>
      <c r="C108" s="27" t="n">
        <f aca="false">SUM(C63:C107)</f>
        <v>37813</v>
      </c>
      <c r="D108" s="27" t="n">
        <f aca="false">SUM(D63:D107)</f>
        <v>212648.49</v>
      </c>
      <c r="E108" s="27" t="n">
        <f aca="false">SUM(E63:E107)</f>
        <v>511683.17</v>
      </c>
      <c r="F108" s="27" t="n">
        <f aca="false">SUM(F63:F107)</f>
        <v>4078.89</v>
      </c>
      <c r="G108" s="27" t="n">
        <f aca="false">SUM(G63:G107)</f>
        <v>32140.81</v>
      </c>
      <c r="H108" s="27" t="n">
        <f aca="false">SUM(H63:H107)</f>
        <v>11328.11</v>
      </c>
      <c r="I108" s="27" t="n">
        <f aca="false">SUM(I63:I107)</f>
        <v>3844.48</v>
      </c>
      <c r="J108" s="29"/>
      <c r="K108" s="30"/>
      <c r="L108" s="30"/>
      <c r="M108" s="30"/>
      <c r="N108" s="20"/>
      <c r="O108" s="21"/>
    </row>
    <row r="109" customFormat="false" ht="13.8" hidden="false" customHeight="false" outlineLevel="0" collapsed="false">
      <c r="A109" s="31"/>
      <c r="B109" s="26" t="s">
        <v>67</v>
      </c>
      <c r="C109" s="27"/>
      <c r="D109" s="27"/>
      <c r="E109" s="27"/>
      <c r="F109" s="27"/>
      <c r="G109" s="27"/>
      <c r="H109" s="27"/>
      <c r="I109" s="27"/>
      <c r="J109" s="33" t="n">
        <f aca="false">SUM(J63:J107)/45</f>
        <v>43.9569076151905</v>
      </c>
      <c r="K109" s="30"/>
      <c r="L109" s="30"/>
      <c r="M109" s="30"/>
      <c r="N109" s="20"/>
      <c r="O109" s="21"/>
    </row>
    <row r="110" customFormat="false" ht="13.5" hidden="false" customHeight="true" outlineLevel="0" collapsed="false">
      <c r="A110" s="31"/>
      <c r="B110" s="31" t="s">
        <v>114</v>
      </c>
      <c r="C110" s="31"/>
      <c r="D110" s="31"/>
      <c r="E110" s="27" t="n">
        <f aca="false">E56+E108</f>
        <v>1033816.59</v>
      </c>
      <c r="F110" s="27" t="n">
        <f aca="false">F56+F108</f>
        <v>7441.07</v>
      </c>
      <c r="G110" s="27" t="n">
        <f aca="false">G56+G108</f>
        <v>52229.71</v>
      </c>
      <c r="H110" s="28" t="n">
        <f aca="false">H56+H108</f>
        <v>24676.42</v>
      </c>
      <c r="I110" s="27" t="n">
        <f aca="false">I56+I108</f>
        <v>9763.93</v>
      </c>
      <c r="J110" s="34"/>
      <c r="K110" s="31"/>
      <c r="L110" s="31"/>
      <c r="M110" s="31"/>
      <c r="N110" s="20"/>
      <c r="O110" s="21"/>
    </row>
    <row r="111" customFormat="false" ht="13.8" hidden="false" customHeight="false" outlineLevel="0" collapsed="false">
      <c r="A111" s="35"/>
      <c r="B111" s="36"/>
      <c r="C111" s="37"/>
      <c r="D111" s="37"/>
      <c r="E111" s="37"/>
      <c r="F111" s="37"/>
      <c r="G111" s="37"/>
      <c r="H111" s="37"/>
      <c r="I111" s="37"/>
      <c r="J111" s="38"/>
      <c r="K111" s="39"/>
      <c r="L111" s="39"/>
      <c r="M111" s="39"/>
      <c r="O111" s="21"/>
    </row>
    <row r="112" customFormat="false" ht="13.8" hidden="false" customHeight="false" outlineLevel="0" collapsed="false">
      <c r="A112" s="35"/>
      <c r="B112" s="36"/>
      <c r="C112" s="37"/>
      <c r="D112" s="37"/>
      <c r="E112" s="37"/>
      <c r="F112" s="37"/>
      <c r="G112" s="37"/>
      <c r="H112" s="37"/>
      <c r="I112" s="37"/>
      <c r="J112" s="38"/>
      <c r="K112" s="39"/>
      <c r="L112" s="39"/>
      <c r="M112" s="39"/>
      <c r="O112" s="21"/>
    </row>
    <row r="113" customFormat="false" ht="13.8" hidden="false" customHeight="false" outlineLevel="0" collapsed="false">
      <c r="A113" s="35"/>
      <c r="B113" s="36"/>
      <c r="C113" s="37"/>
      <c r="D113" s="37"/>
      <c r="E113" s="37"/>
      <c r="F113" s="37"/>
      <c r="G113" s="37"/>
      <c r="H113" s="37"/>
      <c r="I113" s="37"/>
      <c r="J113" s="38"/>
      <c r="K113" s="39"/>
      <c r="L113" s="39"/>
      <c r="M113" s="39"/>
      <c r="O113" s="21"/>
    </row>
    <row r="114" customFormat="false" ht="13.8" hidden="false" customHeight="false" outlineLevel="0" collapsed="false">
      <c r="A114" s="35"/>
      <c r="B114" s="36"/>
      <c r="C114" s="37"/>
      <c r="D114" s="37"/>
      <c r="E114" s="37"/>
      <c r="F114" s="37"/>
      <c r="G114" s="37"/>
      <c r="H114" s="37"/>
      <c r="I114" s="37"/>
      <c r="J114" s="38"/>
      <c r="K114" s="39"/>
      <c r="L114" s="39"/>
      <c r="M114" s="39"/>
      <c r="O114" s="21"/>
    </row>
    <row r="115" customFormat="false" ht="17.85" hidden="false" customHeight="true" outlineLevel="0" collapsed="false">
      <c r="A115" s="35"/>
      <c r="B115" s="36"/>
      <c r="C115" s="37"/>
      <c r="D115" s="37"/>
      <c r="E115" s="37"/>
      <c r="F115" s="37"/>
      <c r="G115" s="37"/>
      <c r="H115" s="37"/>
      <c r="I115" s="37"/>
      <c r="J115" s="38"/>
      <c r="K115" s="39"/>
      <c r="L115" s="39"/>
      <c r="M115" s="39"/>
      <c r="N115" s="20"/>
      <c r="O115" s="21"/>
    </row>
    <row r="116" customFormat="false" ht="11.1" hidden="false" customHeight="true" outlineLevel="0" collapsed="false">
      <c r="A116" s="35"/>
      <c r="B116" s="36"/>
      <c r="C116" s="37"/>
      <c r="D116" s="37"/>
      <c r="E116" s="37"/>
      <c r="F116" s="37"/>
      <c r="G116" s="37"/>
      <c r="H116" s="37"/>
      <c r="I116" s="37"/>
      <c r="J116" s="38"/>
      <c r="K116" s="40"/>
      <c r="L116" s="39"/>
      <c r="M116" s="39"/>
      <c r="N116" s="20"/>
      <c r="O116" s="21"/>
    </row>
    <row r="117" customFormat="false" ht="11.1" hidden="false" customHeight="true" outlineLevel="0" collapsed="false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6"/>
      <c r="L117" s="6"/>
      <c r="M117" s="6"/>
      <c r="N117" s="20"/>
      <c r="O117" s="21"/>
    </row>
    <row r="118" customFormat="false" ht="24.75" hidden="false" customHeight="true" outlineLevel="0" collapsed="false">
      <c r="A118" s="8" t="s">
        <v>1</v>
      </c>
      <c r="B118" s="9" t="s">
        <v>2</v>
      </c>
      <c r="C118" s="9" t="s">
        <v>3</v>
      </c>
      <c r="D118" s="9" t="s">
        <v>4</v>
      </c>
      <c r="E118" s="9" t="s">
        <v>5</v>
      </c>
      <c r="F118" s="9"/>
      <c r="G118" s="9"/>
      <c r="H118" s="9"/>
      <c r="I118" s="9"/>
      <c r="J118" s="9" t="s">
        <v>6</v>
      </c>
      <c r="K118" s="9" t="s">
        <v>7</v>
      </c>
      <c r="L118" s="9"/>
      <c r="M118" s="9"/>
      <c r="N118" s="20"/>
      <c r="O118" s="21"/>
    </row>
    <row r="119" customFormat="false" ht="35.1" hidden="false" customHeight="false" outlineLevel="0" collapsed="false">
      <c r="A119" s="8"/>
      <c r="B119" s="9"/>
      <c r="C119" s="9"/>
      <c r="D119" s="9"/>
      <c r="E119" s="9" t="s">
        <v>8</v>
      </c>
      <c r="F119" s="9" t="s">
        <v>9</v>
      </c>
      <c r="G119" s="9" t="s">
        <v>10</v>
      </c>
      <c r="H119" s="9" t="s">
        <v>11</v>
      </c>
      <c r="I119" s="9" t="s">
        <v>12</v>
      </c>
      <c r="J119" s="9"/>
      <c r="K119" s="9" t="s">
        <v>13</v>
      </c>
      <c r="L119" s="9" t="s">
        <v>14</v>
      </c>
      <c r="M119" s="9" t="s">
        <v>15</v>
      </c>
      <c r="N119" s="20"/>
      <c r="O119" s="21"/>
    </row>
    <row r="120" customFormat="false" ht="13.8" hidden="false" customHeight="false" outlineLevel="0" collapsed="false">
      <c r="A120" s="41" t="s">
        <v>115</v>
      </c>
      <c r="B120" s="41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20"/>
      <c r="O120" s="21"/>
    </row>
    <row r="121" customFormat="false" ht="23.85" hidden="false" customHeight="false" outlineLevel="0" collapsed="false">
      <c r="A121" s="42" t="n">
        <v>1</v>
      </c>
      <c r="B121" s="15" t="s">
        <v>116</v>
      </c>
      <c r="C121" s="43" t="n">
        <v>14</v>
      </c>
      <c r="D121" s="44" t="n">
        <v>31</v>
      </c>
      <c r="E121" s="45" t="n">
        <f aca="false">SUM([1]Cічень!E121+[1]Лютий!E121+[1]Березень!E121)</f>
        <v>114.62</v>
      </c>
      <c r="F121" s="45" t="n">
        <f aca="false">SUM([1]Cічень!F121+[1]Лютий!F121+[1]Березень!F121)</f>
        <v>0</v>
      </c>
      <c r="G121" s="45" t="n">
        <f aca="false">SUM([1]Cічень!G121+[1]Лютий!G121+[1]Березень!G121)</f>
        <v>1244.54</v>
      </c>
      <c r="H121" s="45" t="n">
        <f aca="false">SUM([1]Cічень!H121+[1]Лютий!H121+[1]Березень!H121)</f>
        <v>0</v>
      </c>
      <c r="I121" s="45" t="n">
        <f aca="false">SUM([1]Cічень!I121+[1]Лютий!I121+[1]Березень!I121)</f>
        <v>0</v>
      </c>
      <c r="J121" s="46" t="n">
        <f aca="false">K121/D121</f>
        <v>385.088709677419</v>
      </c>
      <c r="K121" s="47" t="n">
        <f aca="false">L121+M121+E121</f>
        <v>11937.75</v>
      </c>
      <c r="L121" s="47" t="n">
        <f aca="false">F121*1163</f>
        <v>0</v>
      </c>
      <c r="M121" s="47" t="n">
        <f aca="false">G121*9.5</f>
        <v>11823.13</v>
      </c>
      <c r="N121" s="20"/>
      <c r="O121" s="21"/>
    </row>
    <row r="122" customFormat="false" ht="16.9" hidden="false" customHeight="true" outlineLevel="0" collapsed="false">
      <c r="A122" s="42" t="n">
        <v>2</v>
      </c>
      <c r="B122" s="15" t="s">
        <v>117</v>
      </c>
      <c r="C122" s="43" t="n">
        <v>20</v>
      </c>
      <c r="D122" s="44" t="n">
        <v>91.3</v>
      </c>
      <c r="E122" s="45" t="n">
        <f aca="false">SUM([1]Cічень!E122+[1]Лютий!E122+[1]Березень!E122)</f>
        <v>795.02</v>
      </c>
      <c r="F122" s="45" t="n">
        <f aca="false">SUM([1]Cічень!F122+[1]Лютий!F122+[1]Березень!F122)</f>
        <v>0</v>
      </c>
      <c r="G122" s="45" t="n">
        <f aca="false">SUM([1]Cічень!G122+[1]Лютий!G122+[1]Березень!G122)</f>
        <v>967.98</v>
      </c>
      <c r="H122" s="45" t="n">
        <f aca="false">SUM([1]Cічень!H122+[1]Лютий!H122+[1]Березень!H122)</f>
        <v>0</v>
      </c>
      <c r="I122" s="45" t="n">
        <f aca="false">SUM([1]Cічень!I122+[1]Лютий!I122+[1]Березень!I122)</f>
        <v>0</v>
      </c>
      <c r="J122" s="48" t="n">
        <f aca="false">K122/D122</f>
        <v>109.428587075575</v>
      </c>
      <c r="K122" s="47" t="n">
        <f aca="false">L122+M122+E122</f>
        <v>9990.83</v>
      </c>
      <c r="L122" s="47" t="n">
        <f aca="false">F122*1163</f>
        <v>0</v>
      </c>
      <c r="M122" s="47" t="n">
        <f aca="false">G122*9.5</f>
        <v>9195.81</v>
      </c>
      <c r="N122" s="20"/>
      <c r="O122" s="21"/>
    </row>
    <row r="123" customFormat="false" ht="23.85" hidden="false" customHeight="false" outlineLevel="0" collapsed="false">
      <c r="A123" s="42" t="n">
        <v>3</v>
      </c>
      <c r="B123" s="15" t="s">
        <v>118</v>
      </c>
      <c r="C123" s="43" t="n">
        <v>700</v>
      </c>
      <c r="D123" s="44" t="n">
        <v>679</v>
      </c>
      <c r="E123" s="45" t="n">
        <f aca="false">SUM([1]Cічень!E124+[1]Лютий!E124+[1]Березень!E124)</f>
        <v>5961.43</v>
      </c>
      <c r="F123" s="45" t="n">
        <f aca="false">SUM([1]Cічень!F124+[1]Лютий!F124+[1]Березень!F124)</f>
        <v>0</v>
      </c>
      <c r="G123" s="45" t="n">
        <f aca="false">SUM([1]Cічень!G124+[1]Лютий!G124+[1]Березень!G124)</f>
        <v>5899.54</v>
      </c>
      <c r="H123" s="45" t="n">
        <f aca="false">SUM([1]Cічень!H124+[1]Лютий!H124+[1]Березень!H124)</f>
        <v>0</v>
      </c>
      <c r="I123" s="45" t="n">
        <f aca="false">SUM([1]Cічень!I124+[1]Лютий!I124+[1]Березень!I124)</f>
        <v>0</v>
      </c>
      <c r="J123" s="48" t="n">
        <f aca="false">K123/D123</f>
        <v>91.3211487481591</v>
      </c>
      <c r="K123" s="47" t="n">
        <f aca="false">L123+M123+E123</f>
        <v>62007.06</v>
      </c>
      <c r="L123" s="47" t="n">
        <f aca="false">F123*1163</f>
        <v>0</v>
      </c>
      <c r="M123" s="47" t="n">
        <f aca="false">G123*9.5</f>
        <v>56045.63</v>
      </c>
      <c r="N123" s="20"/>
      <c r="O123" s="21"/>
    </row>
    <row r="124" customFormat="false" ht="23.85" hidden="false" customHeight="false" outlineLevel="0" collapsed="false">
      <c r="A124" s="42" t="n">
        <v>4</v>
      </c>
      <c r="B124" s="15" t="s">
        <v>119</v>
      </c>
      <c r="C124" s="49"/>
      <c r="D124" s="43" t="n">
        <v>537.4</v>
      </c>
      <c r="E124" s="45" t="n">
        <f aca="false">SUM([1]Cічень!E123+[1]Лютий!E123+[1]Березень!E123)</f>
        <v>3801.52</v>
      </c>
      <c r="F124" s="45" t="n">
        <f aca="false">SUM([1]Cічень!F123+[1]Лютий!F123+[1]Березень!F123)</f>
        <v>32.08</v>
      </c>
      <c r="G124" s="45" t="n">
        <f aca="false">SUM([1]Cічень!G123+[1]Лютий!G123+[1]Березень!G123)</f>
        <v>0</v>
      </c>
      <c r="H124" s="45" t="n">
        <f aca="false">SUM([1]Cічень!H123+[1]Лютий!H123+[1]Березень!H123)</f>
        <v>86.21</v>
      </c>
      <c r="I124" s="45" t="n">
        <f aca="false">SUM([1]Cічень!I123+[1]Лютий!I123+[1]Березень!I123)</f>
        <v>0</v>
      </c>
      <c r="J124" s="48" t="n">
        <f aca="false">K124/D124</f>
        <v>76.4989951618906</v>
      </c>
      <c r="K124" s="47" t="n">
        <f aca="false">L124+M124+E124</f>
        <v>41110.56</v>
      </c>
      <c r="L124" s="47" t="n">
        <f aca="false">F124*1163</f>
        <v>37309.04</v>
      </c>
      <c r="M124" s="47" t="n">
        <f aca="false">G124*9.5</f>
        <v>0</v>
      </c>
      <c r="N124" s="20"/>
      <c r="O124" s="21"/>
    </row>
    <row r="125" customFormat="false" ht="24.6" hidden="false" customHeight="true" outlineLevel="0" collapsed="false">
      <c r="A125" s="42" t="n">
        <v>5</v>
      </c>
      <c r="B125" s="15" t="s">
        <v>120</v>
      </c>
      <c r="C125" s="43" t="n">
        <v>49</v>
      </c>
      <c r="D125" s="44" t="n">
        <v>675.6</v>
      </c>
      <c r="E125" s="45" t="n">
        <f aca="false">SUM([1]Cічень!E127+[1]Лютий!E127+[1]Березень!E127)</f>
        <v>16257.06</v>
      </c>
      <c r="F125" s="45" t="n">
        <f aca="false">SUM([1]Cічень!F127+[1]Лютий!F127+[1]Березень!F127)</f>
        <v>0</v>
      </c>
      <c r="G125" s="45" t="n">
        <f aca="false">SUM([1]Cічень!G127+[1]Лютий!G127+[1]Березень!G127)</f>
        <v>3402.63</v>
      </c>
      <c r="H125" s="45" t="n">
        <f aca="false">SUM([1]Cічень!H127+[1]Лютий!H127+[1]Березень!H127)</f>
        <v>124.33</v>
      </c>
      <c r="I125" s="45" t="n">
        <f aca="false">SUM([1]Cічень!I127+[1]Лютий!I127+[1]Березень!I127)</f>
        <v>0</v>
      </c>
      <c r="J125" s="48" t="n">
        <f aca="false">K125/D125</f>
        <v>71.9094804618117</v>
      </c>
      <c r="K125" s="47" t="n">
        <f aca="false">L125+M125+E125</f>
        <v>48582.045</v>
      </c>
      <c r="L125" s="47" t="n">
        <f aca="false">F125*1163</f>
        <v>0</v>
      </c>
      <c r="M125" s="47" t="n">
        <f aca="false">G125*9.5</f>
        <v>32324.985</v>
      </c>
      <c r="N125" s="20"/>
      <c r="O125" s="21"/>
    </row>
    <row r="126" customFormat="false" ht="25.35" hidden="false" customHeight="true" outlineLevel="0" collapsed="false">
      <c r="A126" s="42" t="n">
        <v>6</v>
      </c>
      <c r="B126" s="15" t="s">
        <v>121</v>
      </c>
      <c r="C126" s="43" t="n">
        <v>200</v>
      </c>
      <c r="D126" s="44" t="n">
        <v>1185.9</v>
      </c>
      <c r="E126" s="45" t="n">
        <f aca="false">SUM([1]Cічень!E128+[1]Лютий!E128+[1]Березень!E128)</f>
        <v>8824.27</v>
      </c>
      <c r="F126" s="45" t="n">
        <f aca="false">SUM([1]Cічень!F128+[1]Лютий!F128+[1]Березень!F128)</f>
        <v>0</v>
      </c>
      <c r="G126" s="45" t="n">
        <f aca="false">SUM([1]Cічень!G128+[1]Лютий!G128+[1]Березень!G128)</f>
        <v>7656.65</v>
      </c>
      <c r="H126" s="45" t="n">
        <f aca="false">SUM([1]Cічень!H128+[1]Лютий!H128+[1]Березень!H128)</f>
        <v>176.21</v>
      </c>
      <c r="I126" s="45" t="n">
        <f aca="false">SUM([1]Cічень!I128+[1]Лютий!I128+[1]Березень!I128)</f>
        <v>0</v>
      </c>
      <c r="J126" s="48" t="n">
        <f aca="false">K126/D126</f>
        <v>68.776831941985</v>
      </c>
      <c r="K126" s="47" t="n">
        <f aca="false">L126+M126+E126</f>
        <v>81562.445</v>
      </c>
      <c r="L126" s="47" t="n">
        <f aca="false">F126*1163</f>
        <v>0</v>
      </c>
      <c r="M126" s="47" t="n">
        <f aca="false">G126*9.5</f>
        <v>72738.175</v>
      </c>
      <c r="N126" s="20"/>
      <c r="O126" s="21"/>
    </row>
    <row r="127" customFormat="false" ht="13.8" hidden="false" customHeight="false" outlineLevel="0" collapsed="false">
      <c r="A127" s="42" t="n">
        <v>7</v>
      </c>
      <c r="B127" s="15" t="s">
        <v>122</v>
      </c>
      <c r="C127" s="43" t="n">
        <v>60</v>
      </c>
      <c r="D127" s="44" t="n">
        <v>938</v>
      </c>
      <c r="E127" s="45" t="n">
        <f aca="false">SUM([1]Cічень!E129+[1]Лютий!E129+[1]Березень!E129)</f>
        <v>6524.85</v>
      </c>
      <c r="F127" s="45" t="n">
        <f aca="false">SUM([1]Cічень!F129+[1]Лютий!F129+[1]Березень!F129)</f>
        <v>0</v>
      </c>
      <c r="G127" s="45" t="n">
        <f aca="false">SUM([1]Cічень!G129+[1]Лютий!G129+[1]Березень!G129)</f>
        <v>5690.46</v>
      </c>
      <c r="H127" s="45" t="n">
        <f aca="false">SUM([1]Cічень!H129+[1]Лютий!H129+[1]Березень!H129)</f>
        <v>115.13</v>
      </c>
      <c r="I127" s="45" t="n">
        <f aca="false">SUM([1]Cічень!I129+[1]Лютий!I129+[1]Березень!I129)</f>
        <v>0</v>
      </c>
      <c r="J127" s="48" t="n">
        <f aca="false">K127/D127</f>
        <v>64.5887206823028</v>
      </c>
      <c r="K127" s="47" t="n">
        <f aca="false">L127+M127+E127</f>
        <v>60584.22</v>
      </c>
      <c r="L127" s="47" t="n">
        <f aca="false">F127*1163</f>
        <v>0</v>
      </c>
      <c r="M127" s="47" t="n">
        <f aca="false">G127*9.5</f>
        <v>54059.37</v>
      </c>
      <c r="N127" s="20"/>
      <c r="O127" s="21"/>
    </row>
    <row r="128" customFormat="false" ht="23.85" hidden="false" customHeight="false" outlineLevel="0" collapsed="false">
      <c r="A128" s="42" t="n">
        <v>8</v>
      </c>
      <c r="B128" s="15" t="s">
        <v>123</v>
      </c>
      <c r="C128" s="43" t="n">
        <v>20</v>
      </c>
      <c r="D128" s="44" t="n">
        <v>552</v>
      </c>
      <c r="E128" s="45" t="n">
        <f aca="false">SUM([1]Cічень!E130+[1]Лютий!E130+[1]Березень!E130)</f>
        <v>1508.81</v>
      </c>
      <c r="F128" s="45" t="n">
        <f aca="false">SUM([1]Cічень!F130+[1]Лютий!F130+[1]Березень!F130)</f>
        <v>0</v>
      </c>
      <c r="G128" s="45" t="n">
        <f aca="false">SUM([1]Cічень!G130+[1]Лютий!G130+[1]Березень!G130)</f>
        <v>3533.87</v>
      </c>
      <c r="H128" s="45" t="n">
        <f aca="false">SUM([1]Cічень!H130+[1]Лютий!H130+[1]Березень!H130)</f>
        <v>0</v>
      </c>
      <c r="I128" s="45" t="n">
        <f aca="false">SUM([1]Cічень!I130+[1]Лютий!I130+[1]Березень!I130)</f>
        <v>0</v>
      </c>
      <c r="J128" s="48" t="n">
        <f aca="false">K128/D128</f>
        <v>63.5517663043478</v>
      </c>
      <c r="K128" s="47" t="n">
        <f aca="false">L128+M128+E128</f>
        <v>35080.575</v>
      </c>
      <c r="L128" s="47" t="n">
        <f aca="false">F128*1163</f>
        <v>0</v>
      </c>
      <c r="M128" s="47" t="n">
        <f aca="false">G128*9.5</f>
        <v>33571.765</v>
      </c>
      <c r="N128" s="20"/>
      <c r="O128" s="21"/>
    </row>
    <row r="129" customFormat="false" ht="23.85" hidden="false" customHeight="false" outlineLevel="0" collapsed="false">
      <c r="A129" s="42" t="n">
        <v>9</v>
      </c>
      <c r="B129" s="15" t="s">
        <v>124</v>
      </c>
      <c r="C129" s="43" t="n">
        <v>100</v>
      </c>
      <c r="D129" s="43" t="n">
        <v>2559.4</v>
      </c>
      <c r="E129" s="45" t="n">
        <f aca="false">SUM([1]Cічень!E125+[1]Лютий!E125+[1]Березень!E125)</f>
        <v>31665.29</v>
      </c>
      <c r="F129" s="45" t="n">
        <f aca="false">SUM([1]Cічень!F125+[1]Лютий!F125+[1]Березень!F125)</f>
        <v>112</v>
      </c>
      <c r="G129" s="45" t="n">
        <f aca="false">SUM([1]Cічень!G125+[1]Лютий!G125+[1]Березень!G125)</f>
        <v>0</v>
      </c>
      <c r="H129" s="45" t="n">
        <f aca="false">SUM([1]Cічень!H125+[1]Лютий!H125+[1]Березень!H125)</f>
        <v>349.25</v>
      </c>
      <c r="I129" s="45" t="n">
        <f aca="false">SUM([1]Cічень!I125+[1]Лютий!I125+[1]Березень!I125)</f>
        <v>0</v>
      </c>
      <c r="J129" s="48" t="n">
        <f aca="false">K129/D129</f>
        <v>63.2653317183715</v>
      </c>
      <c r="K129" s="47" t="n">
        <f aca="false">L129+M129+E129</f>
        <v>161921.29</v>
      </c>
      <c r="L129" s="47" t="n">
        <f aca="false">F129*1163</f>
        <v>130256</v>
      </c>
      <c r="M129" s="47" t="n">
        <f aca="false">G129*9.5</f>
        <v>0</v>
      </c>
      <c r="N129" s="20"/>
      <c r="O129" s="21"/>
    </row>
    <row r="130" customFormat="false" ht="23.85" hidden="false" customHeight="false" outlineLevel="0" collapsed="false">
      <c r="A130" s="42" t="n">
        <v>10</v>
      </c>
      <c r="B130" s="15" t="s">
        <v>125</v>
      </c>
      <c r="C130" s="43" t="n">
        <v>30</v>
      </c>
      <c r="D130" s="44" t="n">
        <v>137.5</v>
      </c>
      <c r="E130" s="45" t="n">
        <f aca="false">SUM([1]Cічень!E126+[1]Лютий!E126+[1]Березень!E126)</f>
        <v>1052.68</v>
      </c>
      <c r="F130" s="45" t="n">
        <f aca="false">SUM([1]Cічень!F126+[1]Лютий!F126+[1]Березень!F126)</f>
        <v>0</v>
      </c>
      <c r="G130" s="45" t="n">
        <f aca="false">SUM([1]Cічень!G126+[1]Лютий!G126+[1]Березень!G126)</f>
        <v>770.21</v>
      </c>
      <c r="H130" s="45" t="n">
        <f aca="false">SUM([1]Cічень!H126+[1]Лютий!H126+[1]Березень!H126)</f>
        <v>0</v>
      </c>
      <c r="I130" s="45" t="n">
        <f aca="false">SUM([1]Cічень!I126+[1]Лютий!I126+[1]Березень!I126)</f>
        <v>0</v>
      </c>
      <c r="J130" s="48" t="n">
        <f aca="false">K130/D130</f>
        <v>60.8703636363636</v>
      </c>
      <c r="K130" s="47" t="n">
        <f aca="false">L130+M130+E130</f>
        <v>8369.675</v>
      </c>
      <c r="L130" s="47" t="n">
        <f aca="false">F130*1163</f>
        <v>0</v>
      </c>
      <c r="M130" s="47" t="n">
        <f aca="false">G130*9.5</f>
        <v>7316.995</v>
      </c>
      <c r="N130" s="20"/>
      <c r="O130" s="21"/>
    </row>
    <row r="131" customFormat="false" ht="26.45" hidden="false" customHeight="true" outlineLevel="0" collapsed="false">
      <c r="A131" s="42" t="n">
        <v>11</v>
      </c>
      <c r="B131" s="15" t="s">
        <v>126</v>
      </c>
      <c r="C131" s="43" t="n">
        <v>158</v>
      </c>
      <c r="D131" s="44" t="n">
        <v>1599.27</v>
      </c>
      <c r="E131" s="45" t="n">
        <f aca="false">SUM([1]Cічень!E131+[1]Лютий!E131+[1]Березень!E131)</f>
        <v>18339.59</v>
      </c>
      <c r="F131" s="45" t="n">
        <f aca="false">SUM([1]Cічень!F131+[1]Лютий!F131+[1]Березень!F131)</f>
        <v>51.44</v>
      </c>
      <c r="G131" s="45" t="n">
        <f aca="false">SUM([1]Cічень!G131+[1]Лютий!G131+[1]Березень!G131)</f>
        <v>0</v>
      </c>
      <c r="H131" s="45" t="n">
        <f aca="false">SUM([1]Cічень!H131+[1]Лютий!H131+[1]Березень!H131)</f>
        <v>140.89</v>
      </c>
      <c r="I131" s="45" t="n">
        <f aca="false">SUM([1]Cічень!I131+[1]Лютий!I131+[1]Березень!I131)</f>
        <v>0</v>
      </c>
      <c r="J131" s="48" t="n">
        <f aca="false">K131/D131</f>
        <v>48.8749929655405</v>
      </c>
      <c r="K131" s="47" t="n">
        <f aca="false">L131+M131+E131</f>
        <v>78164.31</v>
      </c>
      <c r="L131" s="47" t="n">
        <f aca="false">F131*1163</f>
        <v>59824.72</v>
      </c>
      <c r="M131" s="47" t="n">
        <f aca="false">G131*9.5</f>
        <v>0</v>
      </c>
      <c r="N131" s="20"/>
      <c r="O131" s="21"/>
    </row>
    <row r="132" customFormat="false" ht="16.35" hidden="false" customHeight="true" outlineLevel="0" collapsed="false">
      <c r="A132" s="42" t="n">
        <v>12</v>
      </c>
      <c r="B132" s="15" t="s">
        <v>127</v>
      </c>
      <c r="C132" s="43"/>
      <c r="D132" s="44" t="n">
        <v>127.8</v>
      </c>
      <c r="E132" s="45" t="n">
        <f aca="false">SUM([1]Cічень!E133+[1]Лютий!E133+[1]Березень!E133)</f>
        <v>1330.02</v>
      </c>
      <c r="F132" s="45" t="n">
        <f aca="false">SUM([1]Cічень!F133+[1]Лютий!F133+[1]Березень!F133)</f>
        <v>3.72</v>
      </c>
      <c r="G132" s="45" t="n">
        <f aca="false">SUM([1]Cічень!G133+[1]Лютий!G133+[1]Березень!G133)</f>
        <v>0</v>
      </c>
      <c r="H132" s="45" t="n">
        <f aca="false">SUM([1]Cічень!H133+[1]Лютий!H133+[1]Березень!H133)</f>
        <v>11.75</v>
      </c>
      <c r="I132" s="45" t="n">
        <f aca="false">SUM([1]Cічень!I133+[1]Лютий!I133+[1]Березень!I133)</f>
        <v>0</v>
      </c>
      <c r="J132" s="48" t="n">
        <f aca="false">K132/D132</f>
        <v>44.2596244131455</v>
      </c>
      <c r="K132" s="47" t="n">
        <f aca="false">L132+M132+E132</f>
        <v>5656.38</v>
      </c>
      <c r="L132" s="47" t="n">
        <f aca="false">F132*1163</f>
        <v>4326.36</v>
      </c>
      <c r="M132" s="47" t="n">
        <f aca="false">G132*9.5</f>
        <v>0</v>
      </c>
      <c r="N132" s="20"/>
      <c r="O132" s="21"/>
    </row>
    <row r="133" customFormat="false" ht="13.8" hidden="false" customHeight="false" outlineLevel="0" collapsed="false">
      <c r="A133" s="42" t="n">
        <v>13</v>
      </c>
      <c r="B133" s="15" t="s">
        <v>128</v>
      </c>
      <c r="C133" s="43" t="n">
        <v>1060</v>
      </c>
      <c r="D133" s="44" t="n">
        <v>1559.27</v>
      </c>
      <c r="E133" s="45" t="n">
        <f aca="false">SUM([1]Cічень!E132+[1]Лютий!E132+[1]Березень!E132)</f>
        <v>7094.03</v>
      </c>
      <c r="F133" s="45" t="n">
        <f aca="false">SUM([1]Cічень!F132+[1]Лютий!F132+[1]Березень!F132)</f>
        <v>0</v>
      </c>
      <c r="G133" s="45" t="n">
        <f aca="false">SUM([1]Cічень!G132+[1]Лютий!G132+[1]Березень!G132)</f>
        <v>5132.1</v>
      </c>
      <c r="H133" s="45" t="n">
        <f aca="false">SUM([1]Cічень!H132+[1]Лютий!H132+[1]Березень!H132)</f>
        <v>164.91</v>
      </c>
      <c r="I133" s="45" t="n">
        <f aca="false">SUM([1]Cічень!I132+[1]Лютий!I132+[1]Березень!I132)</f>
        <v>0</v>
      </c>
      <c r="J133" s="48" t="n">
        <f aca="false">K133/D133</f>
        <v>35.8173889063472</v>
      </c>
      <c r="K133" s="47" t="n">
        <f aca="false">L133+M133+E133</f>
        <v>55848.98</v>
      </c>
      <c r="L133" s="47" t="n">
        <f aca="false">F133*1163</f>
        <v>0</v>
      </c>
      <c r="M133" s="47" t="n">
        <f aca="false">G133*9.5</f>
        <v>48754.95</v>
      </c>
      <c r="N133" s="20"/>
      <c r="O133" s="21"/>
    </row>
    <row r="134" customFormat="false" ht="15.4" hidden="false" customHeight="true" outlineLevel="0" collapsed="false">
      <c r="A134" s="42" t="n">
        <v>14</v>
      </c>
      <c r="B134" s="32" t="s">
        <v>129</v>
      </c>
      <c r="C134" s="43"/>
      <c r="D134" s="44" t="n">
        <v>270.2</v>
      </c>
      <c r="E134" s="45" t="n">
        <f aca="false">SUM([1]Cічень!E138+[1]Лютий!E138+[1]Березень!E138)</f>
        <v>372.39</v>
      </c>
      <c r="F134" s="45" t="n">
        <f aca="false">SUM([1]Cічень!F138+[1]Лютий!F138+[1]Березень!F138)</f>
        <v>7.66</v>
      </c>
      <c r="G134" s="45" t="n">
        <f aca="false">SUM([1]Cічень!G138+[1]Лютий!G138+[1]Березень!G138)</f>
        <v>0</v>
      </c>
      <c r="H134" s="45" t="n">
        <f aca="false">SUM([1]Cічень!H138+[1]Лютий!H138+[1]Березень!H138)</f>
        <v>13.08</v>
      </c>
      <c r="I134" s="45" t="n">
        <f aca="false">SUM([1]Cічень!I138+[1]Лютий!I138+[1]Березень!I138)</f>
        <v>0</v>
      </c>
      <c r="J134" s="48" t="n">
        <f aca="false">K134/D134</f>
        <v>34.3485196150999</v>
      </c>
      <c r="K134" s="47" t="n">
        <f aca="false">L134+M134+E134</f>
        <v>9280.97</v>
      </c>
      <c r="L134" s="47" t="n">
        <f aca="false">F134*1163</f>
        <v>8908.58</v>
      </c>
      <c r="M134" s="47" t="n">
        <f aca="false">G134*9.5</f>
        <v>0</v>
      </c>
      <c r="N134" s="20"/>
      <c r="O134" s="21"/>
    </row>
    <row r="135" customFormat="false" ht="23.85" hidden="false" customHeight="false" outlineLevel="0" collapsed="false">
      <c r="A135" s="42" t="n">
        <v>15</v>
      </c>
      <c r="B135" s="15" t="s">
        <v>130</v>
      </c>
      <c r="C135" s="43"/>
      <c r="D135" s="44" t="n">
        <v>1166.8</v>
      </c>
      <c r="E135" s="45" t="n">
        <f aca="false">SUM([1]Cічень!E137+[1]Лютий!E137+[1]Березень!E137)</f>
        <v>36122.21</v>
      </c>
      <c r="F135" s="45" t="n">
        <f aca="false">SUM([1]Cічень!F137+[1]Лютий!F137+[1]Березень!F137)</f>
        <v>0</v>
      </c>
      <c r="G135" s="45" t="n">
        <f aca="false">SUM([1]Cічень!G137+[1]Лютий!G137+[1]Березень!G137)</f>
        <v>0</v>
      </c>
      <c r="H135" s="45" t="n">
        <f aca="false">SUM([1]Cічень!H137+[1]Лютий!H137+[1]Березень!H137)</f>
        <v>122.4</v>
      </c>
      <c r="I135" s="45" t="n">
        <f aca="false">SUM([1]Cічень!I137+[1]Лютий!I137+[1]Березень!I137)</f>
        <v>0</v>
      </c>
      <c r="J135" s="48" t="n">
        <f aca="false">K135/D135</f>
        <v>30.9583561878642</v>
      </c>
      <c r="K135" s="47" t="n">
        <f aca="false">L135+M135+E135</f>
        <v>36122.21</v>
      </c>
      <c r="L135" s="47" t="n">
        <f aca="false">F135*1163</f>
        <v>0</v>
      </c>
      <c r="M135" s="47" t="n">
        <f aca="false">G135*9.5</f>
        <v>0</v>
      </c>
      <c r="N135" s="20"/>
      <c r="O135" s="21"/>
    </row>
    <row r="136" customFormat="false" ht="13.8" hidden="false" customHeight="false" outlineLevel="0" collapsed="false">
      <c r="A136" s="42" t="n">
        <v>16</v>
      </c>
      <c r="B136" s="15" t="s">
        <v>131</v>
      </c>
      <c r="C136" s="50"/>
      <c r="D136" s="51" t="n">
        <v>606.3</v>
      </c>
      <c r="E136" s="45" t="n">
        <f aca="false">SUM([1]Cічень!E134+[1]Лютий!E134+[1]Березень!E134)</f>
        <v>14329.35</v>
      </c>
      <c r="F136" s="45" t="n">
        <f aca="false">SUM([1]Cічень!F134+[1]Лютий!F134+[1]Березень!F134)</f>
        <v>0</v>
      </c>
      <c r="G136" s="45" t="n">
        <f aca="false">SUM([1]Cічень!G134+[1]Лютий!G134+[1]Березень!G134)</f>
        <v>0</v>
      </c>
      <c r="H136" s="45" t="n">
        <f aca="false">SUM([1]Cічень!H134+[1]Лютий!H134+[1]Березень!H134)</f>
        <v>67.16</v>
      </c>
      <c r="I136" s="45" t="n">
        <f aca="false">SUM([1]Cічень!I134+[1]Лютий!I134+[1]Березень!I134)</f>
        <v>1</v>
      </c>
      <c r="J136" s="48" t="n">
        <f aca="false">K136/D136</f>
        <v>23.6340920336467</v>
      </c>
      <c r="K136" s="47" t="n">
        <f aca="false">L136+M136+E136</f>
        <v>14329.35</v>
      </c>
      <c r="L136" s="47" t="n">
        <f aca="false">F136*1163</f>
        <v>0</v>
      </c>
      <c r="M136" s="47" t="n">
        <f aca="false">G136*9.5</f>
        <v>0</v>
      </c>
      <c r="N136" s="20"/>
      <c r="O136" s="21"/>
    </row>
    <row r="137" customFormat="false" ht="23.85" hidden="false" customHeight="false" outlineLevel="0" collapsed="false">
      <c r="A137" s="42" t="n">
        <v>17</v>
      </c>
      <c r="B137" s="15" t="s">
        <v>132</v>
      </c>
      <c r="C137" s="43" t="n">
        <v>30</v>
      </c>
      <c r="D137" s="44" t="n">
        <v>350</v>
      </c>
      <c r="E137" s="45" t="n">
        <f aca="false">SUM([1]Cічень!E136+[1]Лютий!E136+[1]Березень!E136)</f>
        <v>1175.21</v>
      </c>
      <c r="F137" s="45" t="n">
        <f aca="false">SUM([1]Cічень!F136+[1]Лютий!F136+[1]Березень!F136)</f>
        <v>0</v>
      </c>
      <c r="G137" s="45" t="n">
        <f aca="false">SUM([1]Cічень!G136+[1]Лютий!G136+[1]Березень!G136)</f>
        <v>140.28</v>
      </c>
      <c r="H137" s="45" t="n">
        <f aca="false">SUM([1]Cічень!H136+[1]Лютий!H136+[1]Березень!H136)</f>
        <v>0</v>
      </c>
      <c r="I137" s="45" t="n">
        <f aca="false">SUM([1]Cічень!I136+[1]Лютий!I136+[1]Березень!I136)</f>
        <v>0</v>
      </c>
      <c r="J137" s="48" t="n">
        <f aca="false">K137/D137</f>
        <v>7.16534285714286</v>
      </c>
      <c r="K137" s="47" t="n">
        <f aca="false">L137+M137+E137</f>
        <v>2507.87</v>
      </c>
      <c r="L137" s="47" t="n">
        <f aca="false">F137*1163</f>
        <v>0</v>
      </c>
      <c r="M137" s="47" t="n">
        <f aca="false">G137*9.5</f>
        <v>1332.66</v>
      </c>
      <c r="N137" s="20"/>
      <c r="O137" s="21"/>
    </row>
    <row r="138" customFormat="false" ht="21.6" hidden="false" customHeight="true" outlineLevel="0" collapsed="false">
      <c r="A138" s="42" t="n">
        <v>18</v>
      </c>
      <c r="B138" s="15" t="s">
        <v>133</v>
      </c>
      <c r="C138" s="43" t="n">
        <v>10</v>
      </c>
      <c r="D138" s="43" t="n">
        <v>712.92</v>
      </c>
      <c r="E138" s="45" t="n">
        <f aca="false">SUM([1]Cічень!E135+[1]Лютий!E135+[1]Березень!E135)</f>
        <v>3151.1</v>
      </c>
      <c r="F138" s="45" t="n">
        <f aca="false">SUM([1]Cічень!F135+[1]Лютий!F135+[1]Березень!F135)</f>
        <v>0</v>
      </c>
      <c r="G138" s="45" t="n">
        <f aca="false">SUM([1]Cічень!G135+[1]Лютий!G135+[1]Березень!G135)</f>
        <v>0</v>
      </c>
      <c r="H138" s="45" t="n">
        <f aca="false">SUM([1]Cічень!H135+[1]Лютий!H135+[1]Березень!H135)</f>
        <v>86</v>
      </c>
      <c r="I138" s="45" t="n">
        <f aca="false">SUM([1]Cічень!I135+[1]Лютий!I135+[1]Березень!I135)</f>
        <v>0</v>
      </c>
      <c r="J138" s="48" t="n">
        <f aca="false">K138/D138</f>
        <v>4.41999102283566</v>
      </c>
      <c r="K138" s="47" t="n">
        <f aca="false">L138+M138+E138</f>
        <v>3151.1</v>
      </c>
      <c r="L138" s="47" t="n">
        <f aca="false">F138*1163</f>
        <v>0</v>
      </c>
      <c r="M138" s="47" t="n">
        <f aca="false">G138*9.5</f>
        <v>0</v>
      </c>
      <c r="N138" s="20"/>
      <c r="O138" s="21"/>
    </row>
    <row r="139" customFormat="false" ht="13.8" hidden="false" customHeight="false" outlineLevel="0" collapsed="false">
      <c r="A139" s="52"/>
      <c r="B139" s="53" t="s">
        <v>66</v>
      </c>
      <c r="C139" s="54" t="n">
        <f aca="false">SUM(C121:C138)</f>
        <v>2451</v>
      </c>
      <c r="D139" s="54" t="n">
        <f aca="false">SUM(D121:D138)</f>
        <v>13779.66</v>
      </c>
      <c r="E139" s="54" t="n">
        <f aca="false">SUM(E121:E138)</f>
        <v>158419.45</v>
      </c>
      <c r="F139" s="54" t="n">
        <f aca="false">SUM(F121:F138)</f>
        <v>206.9</v>
      </c>
      <c r="G139" s="54" t="n">
        <f aca="false">SUM(G121:G138)</f>
        <v>34438.26</v>
      </c>
      <c r="H139" s="54" t="n">
        <f aca="false">SUM(H121:H138)</f>
        <v>1457.32</v>
      </c>
      <c r="I139" s="55"/>
      <c r="J139" s="56"/>
      <c r="K139" s="57"/>
      <c r="L139" s="57"/>
      <c r="M139" s="58"/>
      <c r="N139" s="20"/>
      <c r="O139" s="21"/>
    </row>
    <row r="140" customFormat="false" ht="13.8" hidden="false" customHeight="false" outlineLevel="0" collapsed="false">
      <c r="A140" s="52"/>
      <c r="B140" s="53" t="s">
        <v>67</v>
      </c>
      <c r="C140" s="54"/>
      <c r="D140" s="54"/>
      <c r="E140" s="54"/>
      <c r="F140" s="54"/>
      <c r="G140" s="54"/>
      <c r="H140" s="54"/>
      <c r="I140" s="59"/>
      <c r="J140" s="60" t="n">
        <f aca="false">SUM(J121:J138)/18</f>
        <v>71.376569078325</v>
      </c>
      <c r="K140" s="58"/>
      <c r="L140" s="58"/>
      <c r="M140" s="58"/>
      <c r="N140" s="20"/>
      <c r="O140" s="21"/>
    </row>
    <row r="141" customFormat="false" ht="16.5" hidden="false" customHeight="true" outlineLevel="0" collapsed="false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6"/>
      <c r="L141" s="6"/>
      <c r="M141" s="6"/>
      <c r="N141" s="20"/>
      <c r="O141" s="21"/>
    </row>
    <row r="142" customFormat="false" ht="17.85" hidden="false" customHeight="true" outlineLevel="0" collapsed="false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6"/>
      <c r="L142" s="6"/>
      <c r="M142" s="6"/>
      <c r="N142" s="20"/>
      <c r="O142" s="21"/>
    </row>
    <row r="143" customFormat="false" ht="28.5" hidden="false" customHeight="true" outlineLevel="0" collapsed="false">
      <c r="A143" s="8" t="s">
        <v>1</v>
      </c>
      <c r="B143" s="9" t="s">
        <v>2</v>
      </c>
      <c r="C143" s="9" t="s">
        <v>3</v>
      </c>
      <c r="D143" s="9" t="s">
        <v>4</v>
      </c>
      <c r="E143" s="9" t="s">
        <v>5</v>
      </c>
      <c r="F143" s="9"/>
      <c r="G143" s="9"/>
      <c r="H143" s="9"/>
      <c r="I143" s="9"/>
      <c r="J143" s="9" t="s">
        <v>6</v>
      </c>
      <c r="K143" s="9" t="s">
        <v>7</v>
      </c>
      <c r="L143" s="9"/>
      <c r="M143" s="9"/>
      <c r="N143" s="20"/>
      <c r="O143" s="21"/>
    </row>
    <row r="144" customFormat="false" ht="35.1" hidden="false" customHeight="false" outlineLevel="0" collapsed="false">
      <c r="A144" s="8"/>
      <c r="B144" s="9"/>
      <c r="C144" s="9"/>
      <c r="D144" s="9"/>
      <c r="E144" s="9" t="s">
        <v>8</v>
      </c>
      <c r="F144" s="9" t="s">
        <v>9</v>
      </c>
      <c r="G144" s="9" t="s">
        <v>10</v>
      </c>
      <c r="H144" s="9" t="s">
        <v>11</v>
      </c>
      <c r="I144" s="9" t="s">
        <v>12</v>
      </c>
      <c r="J144" s="9"/>
      <c r="K144" s="9" t="s">
        <v>13</v>
      </c>
      <c r="L144" s="9" t="s">
        <v>14</v>
      </c>
      <c r="M144" s="9" t="s">
        <v>15</v>
      </c>
      <c r="N144" s="20"/>
      <c r="O144" s="21"/>
    </row>
    <row r="145" customFormat="false" ht="13.8" hidden="false" customHeight="false" outlineLevel="0" collapsed="false">
      <c r="A145" s="41" t="s">
        <v>134</v>
      </c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20"/>
      <c r="O145" s="21"/>
    </row>
    <row r="146" customFormat="false" ht="38.1" hidden="false" customHeight="true" outlineLevel="0" collapsed="false">
      <c r="A146" s="61" t="n">
        <v>1</v>
      </c>
      <c r="B146" s="62" t="s">
        <v>135</v>
      </c>
      <c r="C146" s="43" t="n">
        <v>40</v>
      </c>
      <c r="D146" s="43" t="n">
        <v>193</v>
      </c>
      <c r="E146" s="45" t="n">
        <f aca="false">SUM([1]Cічень!E149+[1]Лютий!E149+[1]Березень!E151)</f>
        <v>4105.1</v>
      </c>
      <c r="F146" s="45" t="n">
        <f aca="false">SUM([1]Cічень!F149+[1]Лютий!F149+[1]Березень!F151)</f>
        <v>118.13</v>
      </c>
      <c r="G146" s="45" t="n">
        <f aca="false">SUM([1]Cічень!G149+[1]Лютий!G149+[1]Березень!G151)</f>
        <v>1088.45</v>
      </c>
      <c r="H146" s="45" t="n">
        <f aca="false">SUM([1]Cічень!H149+[1]Лютий!H149+[1]Березень!H151)</f>
        <v>74.94</v>
      </c>
      <c r="I146" s="45" t="n">
        <f aca="false">SUM([1]Cічень!I149+[1]Лютий!I149+[1]Березень!I151)</f>
        <v>2.14</v>
      </c>
      <c r="J146" s="63" t="n">
        <f aca="false">K146/D146</f>
        <v>786.686865284974</v>
      </c>
      <c r="K146" s="64" t="n">
        <f aca="false">L146+M146+E146</f>
        <v>151830.565</v>
      </c>
      <c r="L146" s="64" t="n">
        <f aca="false">F146*1163</f>
        <v>137385.19</v>
      </c>
      <c r="M146" s="64" t="n">
        <f aca="false">G146*9.5</f>
        <v>10340.275</v>
      </c>
      <c r="N146" s="20"/>
      <c r="O146" s="21"/>
    </row>
    <row r="147" customFormat="false" ht="26.85" hidden="false" customHeight="true" outlineLevel="0" collapsed="false">
      <c r="A147" s="61" t="n">
        <v>2</v>
      </c>
      <c r="B147" s="62" t="s">
        <v>136</v>
      </c>
      <c r="C147" s="43" t="n">
        <v>130</v>
      </c>
      <c r="D147" s="43" t="n">
        <v>2840.4</v>
      </c>
      <c r="E147" s="45" t="n">
        <f aca="false">SUM([1]Cічень!E157+[1]Лютий!E157+[1]Березень!E159)</f>
        <v>138389.03</v>
      </c>
      <c r="F147" s="45" t="n">
        <f aca="false">SUM([1]Cічень!F157+[1]Лютий!F157+[1]Березень!F159)</f>
        <v>1370.02</v>
      </c>
      <c r="G147" s="45" t="n">
        <f aca="false">SUM([1]Cічень!G157+[1]Лютий!G157+[1]Березень!G159)</f>
        <v>2215.41</v>
      </c>
      <c r="H147" s="45" t="n">
        <f aca="false">SUM([1]Cічень!H157+[1]Лютий!H157+[1]Березень!H159)</f>
        <v>6450.85</v>
      </c>
      <c r="I147" s="45" t="n">
        <f aca="false">SUM([1]Cічень!I157+[1]Лютий!I157+[1]Березень!I159)</f>
        <v>64.96</v>
      </c>
      <c r="J147" s="63" t="n">
        <f aca="false">K147/D147</f>
        <v>617.085158780453</v>
      </c>
      <c r="K147" s="64" t="n">
        <f aca="false">L147+M147+E147</f>
        <v>1752768.685</v>
      </c>
      <c r="L147" s="64" t="n">
        <f aca="false">F147*1163</f>
        <v>1593333.26</v>
      </c>
      <c r="M147" s="64" t="n">
        <f aca="false">G147*9.5</f>
        <v>21046.395</v>
      </c>
      <c r="N147" s="20"/>
      <c r="O147" s="21"/>
    </row>
    <row r="148" customFormat="false" ht="27.95" hidden="false" customHeight="true" outlineLevel="0" collapsed="false">
      <c r="A148" s="61" t="n">
        <v>3</v>
      </c>
      <c r="B148" s="62" t="s">
        <v>137</v>
      </c>
      <c r="C148" s="43" t="n">
        <v>761</v>
      </c>
      <c r="D148" s="43" t="n">
        <v>2161.7</v>
      </c>
      <c r="E148" s="45" t="n">
        <f aca="false">SUM([1]Cічень!E151+[1]Лютий!E151+[1]Березень!E153)</f>
        <v>39874.41</v>
      </c>
      <c r="F148" s="45" t="n">
        <f aca="false">SUM([1]Cічень!F151+[1]Лютий!F151+[1]Березень!F153)</f>
        <v>537.06</v>
      </c>
      <c r="G148" s="45" t="n">
        <f aca="false">SUM([1]Cічень!G151+[1]Лютий!G151+[1]Березень!G153)</f>
        <v>0</v>
      </c>
      <c r="H148" s="45" t="n">
        <f aca="false">SUM([1]Cічень!H151+[1]Лютий!H151+[1]Березень!H153)</f>
        <v>3832.82</v>
      </c>
      <c r="I148" s="45" t="n">
        <f aca="false">SUM([1]Cічень!I151+[1]Лютий!I151+[1]Березень!I153)</f>
        <v>7.62</v>
      </c>
      <c r="J148" s="63" t="n">
        <f aca="false">K148/D148</f>
        <v>307.385479021141</v>
      </c>
      <c r="K148" s="64" t="n">
        <f aca="false">L148+M148+E148</f>
        <v>664475.19</v>
      </c>
      <c r="L148" s="64" t="n">
        <f aca="false">F148*1163</f>
        <v>624600.78</v>
      </c>
      <c r="M148" s="64" t="n">
        <f aca="false">G148*9.5</f>
        <v>0</v>
      </c>
      <c r="N148" s="20"/>
      <c r="O148" s="21"/>
    </row>
    <row r="149" customFormat="false" ht="27.4" hidden="false" customHeight="true" outlineLevel="0" collapsed="false">
      <c r="A149" s="61" t="n">
        <v>4</v>
      </c>
      <c r="B149" s="62" t="s">
        <v>138</v>
      </c>
      <c r="C149" s="43" t="n">
        <v>125</v>
      </c>
      <c r="D149" s="43" t="n">
        <v>616.3</v>
      </c>
      <c r="E149" s="45" t="n">
        <f aca="false">SUM([1]Cічень!E152+[1]Лютий!E152+[1]Березень!E154)</f>
        <v>15237.24</v>
      </c>
      <c r="F149" s="45" t="n">
        <f aca="false">SUM([1]Cічень!F152+[1]Лютий!F152+[1]Березень!F154)</f>
        <v>102.48</v>
      </c>
      <c r="G149" s="45" t="n">
        <f aca="false">SUM([1]Cічень!G152+[1]Лютий!G152+[1]Березень!G154)</f>
        <v>0</v>
      </c>
      <c r="H149" s="45" t="n">
        <f aca="false">SUM([1]Cічень!H152+[1]Лютий!H152+[1]Березень!H154)</f>
        <v>271.42</v>
      </c>
      <c r="I149" s="45" t="n">
        <f aca="false">SUM([1]Cічень!I152+[1]Лютий!I152+[1]Березень!I154)</f>
        <v>0</v>
      </c>
      <c r="J149" s="63" t="n">
        <f aca="false">K149/D149</f>
        <v>218.110465682298</v>
      </c>
      <c r="K149" s="64" t="n">
        <f aca="false">L149+M149+E149</f>
        <v>134421.48</v>
      </c>
      <c r="L149" s="64" t="n">
        <f aca="false">F149*1163</f>
        <v>119184.24</v>
      </c>
      <c r="M149" s="64" t="n">
        <f aca="false">G149*9.5</f>
        <v>0</v>
      </c>
      <c r="N149" s="20"/>
      <c r="O149" s="21"/>
    </row>
    <row r="150" customFormat="false" ht="28.35" hidden="false" customHeight="true" outlineLevel="0" collapsed="false">
      <c r="A150" s="61" t="n">
        <v>5</v>
      </c>
      <c r="B150" s="15" t="s">
        <v>139</v>
      </c>
      <c r="C150" s="43" t="n">
        <v>756</v>
      </c>
      <c r="D150" s="43" t="n">
        <v>8204.3</v>
      </c>
      <c r="E150" s="45" t="n">
        <f aca="false">SUM([1]Cічень!E146+[1]Лютий!E146+[1]Березень!E148)</f>
        <v>16445.13</v>
      </c>
      <c r="F150" s="45" t="n">
        <f aca="false">SUM([1]Cічень!F146+[1]Лютий!F146+[1]Березень!F148)</f>
        <v>953.04</v>
      </c>
      <c r="G150" s="45" t="n">
        <f aca="false">SUM([1]Cічень!G146+[1]Лютий!G146+[1]Березень!G148)</f>
        <v>1303.42</v>
      </c>
      <c r="H150" s="45" t="n">
        <f aca="false">SUM([1]Cічень!H146+[1]Лютий!H146+[1]Березень!H148)</f>
        <v>407.43</v>
      </c>
      <c r="I150" s="45" t="n">
        <f aca="false">SUM([1]Cічень!I146+[1]Лютий!I146+[1]Березень!I148)</f>
        <v>0</v>
      </c>
      <c r="J150" s="63" t="n">
        <f aca="false">K150/D150</f>
        <v>138.611842570359</v>
      </c>
      <c r="K150" s="64" t="n">
        <f aca="false">L150+M150+E150</f>
        <v>1137213.14</v>
      </c>
      <c r="L150" s="64" t="n">
        <f aca="false">F150*1163</f>
        <v>1108385.52</v>
      </c>
      <c r="M150" s="64" t="n">
        <f aca="false">G150*9.5</f>
        <v>12382.49</v>
      </c>
      <c r="N150" s="20"/>
      <c r="O150" s="21"/>
    </row>
    <row r="151" customFormat="false" ht="26.45" hidden="false" customHeight="true" outlineLevel="0" collapsed="false">
      <c r="A151" s="61" t="n">
        <v>6</v>
      </c>
      <c r="B151" s="15" t="s">
        <v>140</v>
      </c>
      <c r="C151" s="43" t="n">
        <v>50</v>
      </c>
      <c r="D151" s="43" t="n">
        <v>459.1</v>
      </c>
      <c r="E151" s="45" t="n">
        <f aca="false">SUM([1]Cічень!E148+[1]Лютий!E148+[1]Березень!E150)</f>
        <v>3304.71</v>
      </c>
      <c r="F151" s="45" t="n">
        <f aca="false">SUM([1]Cічень!F148+[1]Лютий!F148+[1]Березень!F150)</f>
        <v>15.54</v>
      </c>
      <c r="G151" s="45" t="n">
        <f aca="false">SUM([1]Cічень!G148+[1]Лютий!G148+[1]Березень!G150)</f>
        <v>3589.22</v>
      </c>
      <c r="H151" s="45" t="n">
        <f aca="false">SUM([1]Cічень!H148+[1]Лютий!H148+[1]Березень!H150)</f>
        <v>19.19</v>
      </c>
      <c r="I151" s="45" t="n">
        <f aca="false">SUM([1]Cічень!I148+[1]Лютий!I148+[1]Березень!I150)</f>
        <v>8.88</v>
      </c>
      <c r="J151" s="63" t="n">
        <f aca="false">K151/D151</f>
        <v>120.834937922021</v>
      </c>
      <c r="K151" s="64" t="n">
        <f aca="false">L151+M151+E151</f>
        <v>55475.32</v>
      </c>
      <c r="L151" s="64" t="n">
        <f aca="false">F151*1163</f>
        <v>18073.02</v>
      </c>
      <c r="M151" s="64" t="n">
        <f aca="false">G151*9.5</f>
        <v>34097.59</v>
      </c>
      <c r="N151" s="20"/>
      <c r="O151" s="21"/>
    </row>
    <row r="152" customFormat="false" ht="24.4" hidden="false" customHeight="true" outlineLevel="0" collapsed="false">
      <c r="A152" s="61" t="n">
        <v>7</v>
      </c>
      <c r="B152" s="62" t="s">
        <v>141</v>
      </c>
      <c r="C152" s="43" t="n">
        <v>1995</v>
      </c>
      <c r="D152" s="43" t="n">
        <v>20329.4</v>
      </c>
      <c r="E152" s="45" t="n">
        <f aca="false">SUM([1]Cічень!E153+[1]Лютий!E153+[1]Березень!E155)</f>
        <v>78533.54</v>
      </c>
      <c r="F152" s="45" t="n">
        <f aca="false">SUM([1]Cічень!F153+[1]Лютий!F153+[1]Березень!F155)</f>
        <v>1286.6</v>
      </c>
      <c r="G152" s="45" t="n">
        <f aca="false">SUM([1]Cічень!G153+[1]Лютий!G153+[1]Березень!G155)</f>
        <v>0</v>
      </c>
      <c r="H152" s="45" t="n">
        <f aca="false">SUM([1]Cічень!H153+[1]Лютий!H153+[1]Березень!H155)</f>
        <v>8472.83</v>
      </c>
      <c r="I152" s="45" t="n">
        <f aca="false">SUM([1]Cічень!I153+[1]Лютий!I153+[1]Березень!I155)</f>
        <v>14.68</v>
      </c>
      <c r="J152" s="63" t="n">
        <f aca="false">K152/D152</f>
        <v>77.4665922260372</v>
      </c>
      <c r="K152" s="64" t="n">
        <f aca="false">L152+M152+E152</f>
        <v>1574849.34</v>
      </c>
      <c r="L152" s="64" t="n">
        <f aca="false">F152*1163</f>
        <v>1496315.8</v>
      </c>
      <c r="M152" s="64" t="n">
        <f aca="false">G152*9.5</f>
        <v>0</v>
      </c>
      <c r="N152" s="20"/>
      <c r="O152" s="21"/>
    </row>
    <row r="153" customFormat="false" ht="36.75" hidden="false" customHeight="true" outlineLevel="0" collapsed="false">
      <c r="A153" s="61" t="n">
        <v>8</v>
      </c>
      <c r="B153" s="62" t="s">
        <v>142</v>
      </c>
      <c r="C153" s="65" t="n">
        <v>135</v>
      </c>
      <c r="D153" s="43" t="n">
        <v>823</v>
      </c>
      <c r="E153" s="45" t="n">
        <f aca="false">SUM([1]Cічень!E150+[1]Лютий!E150+[1]Березень!E152)</f>
        <v>8725.45</v>
      </c>
      <c r="F153" s="45" t="n">
        <f aca="false">SUM([1]Cічень!F150+[1]Лютий!F150+[1]Березень!F152)</f>
        <v>37.52</v>
      </c>
      <c r="G153" s="45" t="n">
        <f aca="false">SUM([1]Cічень!G150+[1]Лютий!G150+[1]Березень!G152)</f>
        <v>0</v>
      </c>
      <c r="H153" s="45" t="n">
        <f aca="false">SUM([1]Cічень!H150+[1]Лютий!H150+[1]Березень!H152)</f>
        <v>67.52</v>
      </c>
      <c r="I153" s="45" t="n">
        <f aca="false">SUM([1]Cічень!I150+[1]Лютий!I150+[1]Березень!I152)</f>
        <v>15.74</v>
      </c>
      <c r="J153" s="63" t="n">
        <f aca="false">K153/D153</f>
        <v>63.6223693803159</v>
      </c>
      <c r="K153" s="64" t="n">
        <f aca="false">L153+M153+E153</f>
        <v>52361.21</v>
      </c>
      <c r="L153" s="64" t="n">
        <f aca="false">F153*1163</f>
        <v>43635.76</v>
      </c>
      <c r="M153" s="64" t="n">
        <f aca="false">G153*9.5</f>
        <v>0</v>
      </c>
      <c r="N153" s="20"/>
      <c r="O153" s="21"/>
    </row>
    <row r="154" customFormat="false" ht="34.9" hidden="false" customHeight="true" outlineLevel="0" collapsed="false">
      <c r="A154" s="61" t="n">
        <v>9</v>
      </c>
      <c r="B154" s="15" t="s">
        <v>143</v>
      </c>
      <c r="C154" s="43" t="n">
        <v>1031</v>
      </c>
      <c r="D154" s="43" t="n">
        <v>4949.65</v>
      </c>
      <c r="E154" s="45" t="n">
        <f aca="false">SUM([1]Cічень!E154+[1]Лютий!E154+[1]Березень!E156)</f>
        <v>37148.7</v>
      </c>
      <c r="F154" s="45" t="n">
        <f aca="false">SUM([1]Cічень!F154+[1]Лютий!F154+[1]Березень!F156)</f>
        <v>203.72</v>
      </c>
      <c r="G154" s="45" t="n">
        <f aca="false">SUM([1]Cічень!G154+[1]Лютий!G154+[1]Березень!G156)</f>
        <v>7.9</v>
      </c>
      <c r="H154" s="45" t="n">
        <f aca="false">SUM([1]Cічень!H154+[1]Лютий!H154+[1]Березень!H156)</f>
        <v>650.15</v>
      </c>
      <c r="I154" s="45" t="n">
        <f aca="false">SUM([1]Cічень!I154+[1]Лютий!I154+[1]Березень!I156)</f>
        <v>39.26</v>
      </c>
      <c r="J154" s="63" t="n">
        <f aca="false">K154/D154</f>
        <v>55.3877769135191</v>
      </c>
      <c r="K154" s="64" t="n">
        <f aca="false">L154+M154+E154</f>
        <v>274150.11</v>
      </c>
      <c r="L154" s="64" t="n">
        <f aca="false">F154*1163</f>
        <v>236926.36</v>
      </c>
      <c r="M154" s="64" t="n">
        <f aca="false">G154*9.5</f>
        <v>75.05</v>
      </c>
      <c r="N154" s="20"/>
      <c r="O154" s="21"/>
    </row>
    <row r="155" customFormat="false" ht="24.95" hidden="false" customHeight="true" outlineLevel="0" collapsed="false">
      <c r="A155" s="61" t="n">
        <v>10</v>
      </c>
      <c r="B155" s="62" t="s">
        <v>144</v>
      </c>
      <c r="C155" s="43" t="n">
        <v>810</v>
      </c>
      <c r="D155" s="43" t="n">
        <v>11225.1</v>
      </c>
      <c r="E155" s="45" t="n">
        <f aca="false">SUM([1]Cічень!E147+[1]Лютий!E147+[1]Березень!E149)</f>
        <v>27563.19</v>
      </c>
      <c r="F155" s="45" t="n">
        <f aca="false">SUM([1]Cічень!F147+[1]Лютий!F147+[1]Березень!F149)</f>
        <v>411.85</v>
      </c>
      <c r="G155" s="45" t="n">
        <f aca="false">SUM([1]Cічень!G147+[1]Лютий!G147+[1]Березень!G149)</f>
        <v>1381.99</v>
      </c>
      <c r="H155" s="45" t="n">
        <f aca="false">SUM([1]Cічень!H147+[1]Лютий!H147+[1]Березень!H149)</f>
        <v>1646</v>
      </c>
      <c r="I155" s="45" t="n">
        <f aca="false">SUM([1]Cічень!I147+[1]Лютий!I147+[1]Березень!I149)</f>
        <v>0</v>
      </c>
      <c r="J155" s="63" t="n">
        <f aca="false">K155/D155</f>
        <v>46.2956806620877</v>
      </c>
      <c r="K155" s="64" t="n">
        <f aca="false">L155+M155+E155</f>
        <v>519673.645</v>
      </c>
      <c r="L155" s="64" t="n">
        <f aca="false">F155*1163</f>
        <v>478981.55</v>
      </c>
      <c r="M155" s="64" t="n">
        <f aca="false">G155*9.5</f>
        <v>13128.905</v>
      </c>
      <c r="N155" s="20"/>
      <c r="O155" s="21"/>
    </row>
    <row r="156" customFormat="false" ht="23.85" hidden="false" customHeight="false" outlineLevel="0" collapsed="false">
      <c r="A156" s="61" t="n">
        <v>11</v>
      </c>
      <c r="B156" s="62" t="s">
        <v>145</v>
      </c>
      <c r="C156" s="43" t="n">
        <v>1125</v>
      </c>
      <c r="D156" s="43" t="n">
        <v>9098.4</v>
      </c>
      <c r="E156" s="45" t="n">
        <f aca="false">SUM([1]Cічень!E155+[1]Лютий!E155+[1]Березень!E157)</f>
        <v>23216.85</v>
      </c>
      <c r="F156" s="45" t="n">
        <f aca="false">SUM([1]Cічень!F155+[1]Лютий!F155+[1]Березень!F157)</f>
        <v>278.92</v>
      </c>
      <c r="G156" s="45" t="n">
        <f aca="false">SUM([1]Cічень!G155+[1]Лютий!G155+[1]Березень!G157)</f>
        <v>0</v>
      </c>
      <c r="H156" s="45" t="n">
        <f aca="false">SUM([1]Cічень!H155+[1]Лютий!H155+[1]Березень!H157)</f>
        <v>1061.98</v>
      </c>
      <c r="I156" s="45" t="n">
        <f aca="false">SUM([1]Cічень!I155+[1]Лютий!I155+[1]Березень!I157)</f>
        <v>29.02</v>
      </c>
      <c r="J156" s="63" t="n">
        <f aca="false">K156/D156</f>
        <v>38.2046085025939</v>
      </c>
      <c r="K156" s="64" t="n">
        <f aca="false">L156+M156+E156</f>
        <v>347600.81</v>
      </c>
      <c r="L156" s="64" t="n">
        <f aca="false">F156*1163</f>
        <v>324383.96</v>
      </c>
      <c r="M156" s="64" t="n">
        <f aca="false">G156*9.5</f>
        <v>0</v>
      </c>
      <c r="N156" s="20"/>
      <c r="O156" s="21"/>
    </row>
    <row r="157" customFormat="false" ht="35.05" hidden="false" customHeight="false" outlineLevel="0" collapsed="false">
      <c r="A157" s="61" t="n">
        <v>12</v>
      </c>
      <c r="B157" s="62" t="s">
        <v>146</v>
      </c>
      <c r="C157" s="43" t="n">
        <v>910</v>
      </c>
      <c r="D157" s="43" t="n">
        <v>2539.5</v>
      </c>
      <c r="E157" s="45" t="n">
        <f aca="false">SUM([1]Cічень!E156+[1]Лютий!E156+[1]Березень!E158)</f>
        <v>18933.95</v>
      </c>
      <c r="F157" s="45" t="n">
        <f aca="false">SUM([1]Cічень!F156+[1]Лютий!F156+[1]Березень!F158)</f>
        <v>29.16</v>
      </c>
      <c r="G157" s="45" t="n">
        <f aca="false">SUM([1]Cічень!G156+[1]Лютий!G156+[1]Березень!G158)</f>
        <v>13.14</v>
      </c>
      <c r="H157" s="45" t="n">
        <f aca="false">SUM([1]Cічень!H156+[1]Лютий!H156+[1]Березень!H158)</f>
        <v>323.36</v>
      </c>
      <c r="I157" s="45" t="n">
        <f aca="false">SUM([1]Cічень!I156+[1]Лютий!I156+[1]Березень!I158)</f>
        <v>74.49</v>
      </c>
      <c r="J157" s="63" t="n">
        <f aca="false">K157/D157</f>
        <v>20.8591691277811</v>
      </c>
      <c r="K157" s="64" t="n">
        <f aca="false">L157+M157+E157</f>
        <v>52971.86</v>
      </c>
      <c r="L157" s="64" t="n">
        <f aca="false">F157*1163</f>
        <v>33913.08</v>
      </c>
      <c r="M157" s="64" t="n">
        <f aca="false">G157*9.5</f>
        <v>124.83</v>
      </c>
      <c r="N157" s="20"/>
      <c r="O157" s="21"/>
    </row>
    <row r="158" customFormat="false" ht="23.85" hidden="false" customHeight="false" outlineLevel="0" collapsed="false">
      <c r="A158" s="61" t="n">
        <v>13</v>
      </c>
      <c r="B158" s="62" t="s">
        <v>147</v>
      </c>
      <c r="C158" s="43" t="n">
        <v>50</v>
      </c>
      <c r="D158" s="43" t="n">
        <v>204.2</v>
      </c>
      <c r="E158" s="45" t="n">
        <f aca="false">SUM([1]Cічень!E158+[1]Лютий!E158+[1]Березень!E160)</f>
        <v>1617.83</v>
      </c>
      <c r="F158" s="45" t="n">
        <f aca="false">SUM([1]Cічень!F158+[1]Лютий!F158+[1]Березень!F160)</f>
        <v>0</v>
      </c>
      <c r="G158" s="45" t="n">
        <f aca="false">SUM([1]Cічень!G158+[1]Лютий!G158+[1]Березень!G160)</f>
        <v>0</v>
      </c>
      <c r="H158" s="45" t="n">
        <f aca="false">SUM([1]Cічень!H158+[1]Лютий!H158+[1]Березень!H160)</f>
        <v>12.87</v>
      </c>
      <c r="I158" s="45" t="n">
        <f aca="false">SUM([1]Cічень!I158+[1]Лютий!I158+[1]Березень!I160)</f>
        <v>0</v>
      </c>
      <c r="J158" s="63" t="n">
        <f aca="false">K158/D158</f>
        <v>7.92277179236043</v>
      </c>
      <c r="K158" s="64" t="n">
        <f aca="false">L158+M158+E158</f>
        <v>1617.83</v>
      </c>
      <c r="L158" s="64" t="n">
        <f aca="false">F158*1163</f>
        <v>0</v>
      </c>
      <c r="M158" s="64" t="n">
        <f aca="false">G158*9.5</f>
        <v>0</v>
      </c>
      <c r="N158" s="20"/>
      <c r="O158" s="21"/>
    </row>
    <row r="159" customFormat="false" ht="13.8" hidden="false" customHeight="false" outlineLevel="0" collapsed="false">
      <c r="A159" s="52"/>
      <c r="B159" s="53" t="s">
        <v>66</v>
      </c>
      <c r="C159" s="54" t="n">
        <f aca="false">SUM(C146:C158)</f>
        <v>7918</v>
      </c>
      <c r="D159" s="54" t="n">
        <f aca="false">SUM(D146:D158)</f>
        <v>63644.05</v>
      </c>
      <c r="E159" s="66" t="n">
        <f aca="false">SUM(E146:E158)</f>
        <v>413095.13</v>
      </c>
      <c r="F159" s="66" t="n">
        <f aca="false">SUM(F146:F158)</f>
        <v>5344.04</v>
      </c>
      <c r="G159" s="66" t="n">
        <f aca="false">SUM(G146:G158)</f>
        <v>9599.53</v>
      </c>
      <c r="H159" s="66" t="n">
        <f aca="false">SUM(H146:H158)</f>
        <v>23291.36</v>
      </c>
      <c r="I159" s="67" t="n">
        <f aca="false">SUM(I146:I158)</f>
        <v>256.79</v>
      </c>
      <c r="J159" s="68"/>
      <c r="K159" s="58"/>
      <c r="L159" s="58"/>
      <c r="M159" s="58"/>
      <c r="N159" s="20"/>
      <c r="O159" s="69"/>
    </row>
    <row r="160" customFormat="false" ht="13.8" hidden="false" customHeight="false" outlineLevel="0" collapsed="false">
      <c r="A160" s="52"/>
      <c r="B160" s="53" t="s">
        <v>67</v>
      </c>
      <c r="C160" s="54"/>
      <c r="D160" s="54"/>
      <c r="E160" s="54"/>
      <c r="F160" s="54"/>
      <c r="G160" s="54"/>
      <c r="H160" s="54"/>
      <c r="I160" s="70"/>
      <c r="J160" s="46" t="n">
        <f aca="false">SUM(J146:J158)/13</f>
        <v>192.190285989688</v>
      </c>
      <c r="K160" s="58"/>
      <c r="L160" s="58"/>
      <c r="M160" s="58"/>
      <c r="N160" s="20"/>
      <c r="O160" s="69"/>
    </row>
    <row r="161" customFormat="false" ht="14.25" hidden="false" customHeight="true" outlineLevel="0" collapsed="false">
      <c r="A161" s="6"/>
      <c r="B161" s="6"/>
      <c r="C161" s="37"/>
      <c r="D161" s="37"/>
      <c r="E161" s="37"/>
      <c r="F161" s="37"/>
      <c r="G161" s="37"/>
      <c r="H161" s="37"/>
      <c r="I161" s="37"/>
      <c r="J161" s="37"/>
      <c r="K161" s="39"/>
      <c r="L161" s="39"/>
      <c r="M161" s="39"/>
      <c r="N161" s="20"/>
      <c r="O161" s="69"/>
    </row>
    <row r="162" customFormat="false" ht="13.8" hidden="false" customHeight="false" outlineLevel="0" collapsed="false">
      <c r="A162" s="6"/>
      <c r="B162" s="6"/>
      <c r="C162" s="37"/>
      <c r="D162" s="37"/>
      <c r="E162" s="37"/>
      <c r="F162" s="37"/>
      <c r="G162" s="37"/>
      <c r="H162" s="37"/>
      <c r="I162" s="37"/>
      <c r="J162" s="37"/>
      <c r="K162" s="39"/>
      <c r="L162" s="39"/>
      <c r="M162" s="39"/>
      <c r="O162" s="69"/>
    </row>
    <row r="163" customFormat="false" ht="13.8" hidden="false" customHeight="false" outlineLevel="0" collapsed="false">
      <c r="A163" s="6"/>
      <c r="B163" s="6"/>
      <c r="C163" s="37"/>
      <c r="D163" s="37"/>
      <c r="E163" s="37"/>
      <c r="F163" s="37"/>
      <c r="G163" s="37"/>
      <c r="H163" s="37"/>
      <c r="I163" s="37"/>
      <c r="J163" s="37"/>
      <c r="K163" s="39"/>
      <c r="L163" s="39"/>
      <c r="M163" s="39"/>
      <c r="O163" s="69"/>
    </row>
    <row r="164" customFormat="false" ht="7.5" hidden="false" customHeight="true" outlineLevel="0" collapsed="false">
      <c r="A164" s="6"/>
      <c r="B164" s="6"/>
      <c r="C164" s="6"/>
      <c r="D164" s="6"/>
      <c r="E164" s="7"/>
      <c r="F164" s="71"/>
      <c r="G164" s="7"/>
      <c r="H164" s="37"/>
      <c r="I164" s="37"/>
      <c r="J164" s="37"/>
      <c r="K164" s="6"/>
      <c r="L164" s="6"/>
      <c r="M164" s="6"/>
      <c r="N164" s="20"/>
      <c r="O164" s="69"/>
    </row>
    <row r="165" customFormat="false" ht="7.5" hidden="false" customHeight="true" outlineLevel="0" collapsed="false">
      <c r="A165" s="6"/>
      <c r="B165" s="6"/>
      <c r="C165" s="6"/>
      <c r="D165" s="6"/>
      <c r="E165" s="7"/>
      <c r="F165" s="7"/>
      <c r="G165" s="7"/>
      <c r="H165" s="37"/>
      <c r="I165" s="37"/>
      <c r="J165" s="37"/>
      <c r="K165" s="6"/>
      <c r="L165" s="6"/>
      <c r="M165" s="6"/>
      <c r="N165" s="20"/>
      <c r="O165" s="69"/>
    </row>
    <row r="166" customFormat="false" ht="7.5" hidden="false" customHeight="true" outlineLevel="0" collapsed="false">
      <c r="A166" s="6"/>
      <c r="B166" s="6"/>
      <c r="C166" s="6"/>
      <c r="D166" s="6"/>
      <c r="E166" s="7"/>
      <c r="F166" s="7"/>
      <c r="G166" s="7"/>
      <c r="H166" s="37"/>
      <c r="I166" s="37"/>
      <c r="J166" s="37"/>
      <c r="K166" s="6"/>
      <c r="L166" s="6"/>
      <c r="M166" s="6"/>
      <c r="N166" s="20"/>
      <c r="O166" s="69"/>
    </row>
    <row r="167" customFormat="false" ht="25.5" hidden="false" customHeight="true" outlineLevel="0" collapsed="false">
      <c r="A167" s="8" t="s">
        <v>1</v>
      </c>
      <c r="B167" s="9" t="s">
        <v>2</v>
      </c>
      <c r="C167" s="9" t="s">
        <v>3</v>
      </c>
      <c r="D167" s="9" t="s">
        <v>4</v>
      </c>
      <c r="E167" s="9" t="s">
        <v>5</v>
      </c>
      <c r="F167" s="9"/>
      <c r="G167" s="9"/>
      <c r="H167" s="9"/>
      <c r="I167" s="9"/>
      <c r="J167" s="9" t="s">
        <v>6</v>
      </c>
      <c r="K167" s="9" t="s">
        <v>7</v>
      </c>
      <c r="L167" s="9"/>
      <c r="M167" s="9"/>
      <c r="N167" s="20"/>
      <c r="O167" s="69"/>
    </row>
    <row r="168" customFormat="false" ht="35.1" hidden="false" customHeight="false" outlineLevel="0" collapsed="false">
      <c r="A168" s="8"/>
      <c r="B168" s="9"/>
      <c r="C168" s="9"/>
      <c r="D168" s="9"/>
      <c r="E168" s="9" t="s">
        <v>8</v>
      </c>
      <c r="F168" s="9" t="s">
        <v>9</v>
      </c>
      <c r="G168" s="9" t="s">
        <v>10</v>
      </c>
      <c r="H168" s="9" t="s">
        <v>11</v>
      </c>
      <c r="I168" s="9" t="s">
        <v>12</v>
      </c>
      <c r="J168" s="9"/>
      <c r="K168" s="9" t="s">
        <v>13</v>
      </c>
      <c r="L168" s="9" t="s">
        <v>14</v>
      </c>
      <c r="M168" s="9" t="s">
        <v>15</v>
      </c>
      <c r="N168" s="20"/>
      <c r="O168" s="69"/>
    </row>
    <row r="169" customFormat="false" ht="13.8" hidden="false" customHeight="false" outlineLevel="0" collapsed="false">
      <c r="A169" s="41" t="s">
        <v>148</v>
      </c>
      <c r="B169" s="41"/>
      <c r="C169" s="41"/>
      <c r="D169" s="41"/>
      <c r="E169" s="41"/>
      <c r="F169" s="41"/>
      <c r="G169" s="41"/>
      <c r="H169" s="41"/>
      <c r="I169" s="41"/>
      <c r="J169" s="41"/>
      <c r="K169" s="41"/>
      <c r="L169" s="41"/>
      <c r="M169" s="41"/>
      <c r="N169" s="20"/>
      <c r="O169" s="69"/>
    </row>
    <row r="170" customFormat="false" ht="17.1" hidden="false" customHeight="true" outlineLevel="0" collapsed="false">
      <c r="A170" s="42" t="n">
        <v>1</v>
      </c>
      <c r="B170" s="15" t="s">
        <v>149</v>
      </c>
      <c r="C170" s="43" t="n">
        <v>1151</v>
      </c>
      <c r="D170" s="43" t="n">
        <v>3136.7</v>
      </c>
      <c r="E170" s="45" t="n">
        <f aca="false">SUM([1]Cічень!E183+[1]Лютий!E183+[1]Березень!E183)</f>
        <v>6485.39</v>
      </c>
      <c r="F170" s="45" t="n">
        <f aca="false">SUM([1]Cічень!F183+[1]Лютий!F183+[1]Березень!F183)</f>
        <v>592.74</v>
      </c>
      <c r="G170" s="45" t="n">
        <f aca="false">SUM([1]Cічень!G183+[1]Лютий!G183+[1]Березень!G183)</f>
        <v>0</v>
      </c>
      <c r="H170" s="45" t="n">
        <f aca="false">SUM([1]Cічень!H183+[1]Лютий!H183+[1]Березень!H183)</f>
        <v>138.52</v>
      </c>
      <c r="I170" s="45" t="n">
        <f aca="false">SUM([1]Cічень!I183+[1]Лютий!I183+[1]Березень!I183)</f>
        <v>0</v>
      </c>
      <c r="J170" s="60" t="n">
        <f aca="false">K170/D170</f>
        <v>221.838878439124</v>
      </c>
      <c r="K170" s="72" t="n">
        <f aca="false">L170+M170+E170</f>
        <v>695842.01</v>
      </c>
      <c r="L170" s="73" t="n">
        <f aca="false">F170*1163</f>
        <v>689356.62</v>
      </c>
      <c r="M170" s="73" t="n">
        <f aca="false">G170*9.5</f>
        <v>0</v>
      </c>
      <c r="N170" s="20"/>
      <c r="O170" s="69"/>
    </row>
    <row r="171" customFormat="false" ht="13.8" hidden="false" customHeight="false" outlineLevel="0" collapsed="false">
      <c r="A171" s="42" t="n">
        <v>2</v>
      </c>
      <c r="B171" s="15" t="s">
        <v>150</v>
      </c>
      <c r="C171" s="43" t="n">
        <v>6</v>
      </c>
      <c r="D171" s="43" t="n">
        <v>26</v>
      </c>
      <c r="E171" s="45" t="n">
        <f aca="false">SUM([1]Cічень!E186+[1]Лютий!E186+[1]Березень!E186)</f>
        <v>20.61</v>
      </c>
      <c r="F171" s="45" t="n">
        <f aca="false">SUM([1]Cічень!F186+[1]Лютий!F186+[1]Березень!F186)</f>
        <v>0</v>
      </c>
      <c r="G171" s="45" t="n">
        <f aca="false">SUM([1]Cічень!G186+[1]Лютий!G186+[1]Березень!G186)</f>
        <v>353.03</v>
      </c>
      <c r="H171" s="45" t="n">
        <f aca="false">SUM([1]Cічень!H186+[1]Лютий!H186+[1]Березень!H186)</f>
        <v>0</v>
      </c>
      <c r="I171" s="45" t="n">
        <f aca="false">SUM([1]Cічень!I186+[1]Лютий!I186+[1]Березень!I186)</f>
        <v>0</v>
      </c>
      <c r="J171" s="60" t="n">
        <f aca="false">K171/D171</f>
        <v>129.784423076923</v>
      </c>
      <c r="K171" s="72" t="n">
        <f aca="false">L171+M171+E171</f>
        <v>3374.395</v>
      </c>
      <c r="L171" s="73" t="n">
        <f aca="false">F171*1163</f>
        <v>0</v>
      </c>
      <c r="M171" s="73" t="n">
        <f aca="false">G171*9.5</f>
        <v>3353.785</v>
      </c>
      <c r="N171" s="20"/>
      <c r="O171" s="69"/>
    </row>
    <row r="172" customFormat="false" ht="15.4" hidden="false" customHeight="true" outlineLevel="0" collapsed="false">
      <c r="A172" s="42" t="n">
        <v>3</v>
      </c>
      <c r="B172" s="15" t="s">
        <v>151</v>
      </c>
      <c r="C172" s="43" t="n">
        <v>50</v>
      </c>
      <c r="D172" s="43" t="n">
        <v>122.1</v>
      </c>
      <c r="E172" s="45" t="n">
        <f aca="false">SUM([1]Cічень!E170+[1]Лютий!E170+[1]Березень!E170)</f>
        <v>11542.96</v>
      </c>
      <c r="F172" s="45" t="n">
        <f aca="false">SUM([1]Cічень!F170+[1]Лютий!F170+[1]Березень!F170)</f>
        <v>0</v>
      </c>
      <c r="G172" s="45" t="n">
        <f aca="false">SUM([1]Cічень!G170+[1]Лютий!G170+[1]Березень!G170)</f>
        <v>0</v>
      </c>
      <c r="H172" s="45" t="n">
        <f aca="false">SUM([1]Cічень!H170+[1]Лютий!H170+[1]Березень!H170)</f>
        <v>0</v>
      </c>
      <c r="I172" s="45" t="n">
        <f aca="false">SUM([1]Cічень!I170+[1]Лютий!I170+[1]Березень!I170)</f>
        <v>0</v>
      </c>
      <c r="J172" s="60" t="n">
        <f aca="false">K172/D172</f>
        <v>94.536936936937</v>
      </c>
      <c r="K172" s="72" t="n">
        <f aca="false">L172+M172+E172</f>
        <v>11542.96</v>
      </c>
      <c r="L172" s="73" t="n">
        <f aca="false">F172*1163</f>
        <v>0</v>
      </c>
      <c r="M172" s="73" t="n">
        <f aca="false">G172*9.5</f>
        <v>0</v>
      </c>
      <c r="N172" s="20"/>
      <c r="O172" s="69"/>
    </row>
    <row r="173" customFormat="false" ht="23.85" hidden="false" customHeight="false" outlineLevel="0" collapsed="false">
      <c r="A173" s="42" t="n">
        <v>4</v>
      </c>
      <c r="B173" s="15" t="s">
        <v>152</v>
      </c>
      <c r="C173" s="43" t="n">
        <v>50</v>
      </c>
      <c r="D173" s="43" t="n">
        <v>426.8</v>
      </c>
      <c r="E173" s="45" t="n">
        <f aca="false">SUM([1]Cічень!E171+[1]Лютий!E171+[1]Березень!E171)</f>
        <v>1355.47</v>
      </c>
      <c r="F173" s="45" t="n">
        <f aca="false">SUM([1]Cічень!F171+[1]Лютий!F171+[1]Березень!F171)</f>
        <v>32.26</v>
      </c>
      <c r="G173" s="45" t="n">
        <f aca="false">SUM([1]Cічень!G171+[1]Лютий!G171+[1]Березень!G171)</f>
        <v>0</v>
      </c>
      <c r="H173" s="45" t="n">
        <f aca="false">SUM([1]Cічень!H171+[1]Лютий!H171+[1]Березень!H171)</f>
        <v>14.15</v>
      </c>
      <c r="I173" s="45" t="n">
        <f aca="false">SUM([1]Cічень!I171+[1]Лютий!I171+[1]Березень!I171)</f>
        <v>4</v>
      </c>
      <c r="J173" s="60" t="n">
        <f aca="false">K173/D173</f>
        <v>91.0821227741331</v>
      </c>
      <c r="K173" s="72" t="n">
        <f aca="false">L173+M173+E173</f>
        <v>38873.85</v>
      </c>
      <c r="L173" s="72" t="n">
        <f aca="false">F173*1163</f>
        <v>37518.38</v>
      </c>
      <c r="M173" s="73" t="n">
        <f aca="false">G173*9.5</f>
        <v>0</v>
      </c>
      <c r="N173" s="20"/>
      <c r="O173" s="69"/>
    </row>
    <row r="174" customFormat="false" ht="13.8" hidden="false" customHeight="false" outlineLevel="0" collapsed="false">
      <c r="A174" s="42" t="n">
        <v>5</v>
      </c>
      <c r="B174" s="15" t="s">
        <v>153</v>
      </c>
      <c r="C174" s="43" t="n">
        <v>90</v>
      </c>
      <c r="D174" s="43" t="n">
        <v>761.3</v>
      </c>
      <c r="E174" s="45" t="n">
        <f aca="false">SUM([1]Cічень!E172+[1]Лютий!E172+[1]Березень!E172)</f>
        <v>1325.86</v>
      </c>
      <c r="F174" s="45" t="n">
        <f aca="false">SUM([1]Cічень!F172+[1]Лютий!F172+[1]Березень!F172)</f>
        <v>46.21</v>
      </c>
      <c r="G174" s="45" t="n">
        <f aca="false">SUM([1]Cічень!G172+[1]Лютий!G172+[1]Березень!G172)</f>
        <v>0</v>
      </c>
      <c r="H174" s="45" t="n">
        <f aca="false">SUM([1]Cічень!H172+[1]Лютий!H172+[1]Березень!H172)</f>
        <v>24.62</v>
      </c>
      <c r="I174" s="45" t="n">
        <f aca="false">SUM([1]Cічень!I172+[1]Лютий!I172+[1]Березень!I172)</f>
        <v>1</v>
      </c>
      <c r="J174" s="60" t="n">
        <f aca="false">K174/D174</f>
        <v>72.3342834624984</v>
      </c>
      <c r="K174" s="72" t="n">
        <f aca="false">L174+M174+E174</f>
        <v>55068.09</v>
      </c>
      <c r="L174" s="73" t="n">
        <f aca="false">F174*1163</f>
        <v>53742.23</v>
      </c>
      <c r="M174" s="73" t="n">
        <f aca="false">G174*9.5</f>
        <v>0</v>
      </c>
      <c r="N174" s="20"/>
      <c r="O174" s="69"/>
    </row>
    <row r="175" customFormat="false" ht="13.8" hidden="false" customHeight="false" outlineLevel="0" collapsed="false">
      <c r="A175" s="42" t="n">
        <v>6</v>
      </c>
      <c r="B175" s="15" t="s">
        <v>154</v>
      </c>
      <c r="C175" s="43" t="n">
        <v>65</v>
      </c>
      <c r="D175" s="43" t="n">
        <v>1025.9</v>
      </c>
      <c r="E175" s="45" t="n">
        <f aca="false">SUM([1]Cічень!E176+[1]Лютий!E176+[1]Березень!E176)</f>
        <v>2424.02</v>
      </c>
      <c r="F175" s="45" t="n">
        <f aca="false">SUM([1]Cічень!F176+[1]Лютий!F176+[1]Березень!F176)</f>
        <v>0</v>
      </c>
      <c r="G175" s="45" t="n">
        <f aca="false">SUM([1]Cічень!G176+[1]Лютий!G176+[1]Березень!G176)</f>
        <v>7305.58</v>
      </c>
      <c r="H175" s="45" t="n">
        <f aca="false">SUM([1]Cічень!H176+[1]Лютий!H176+[1]Березень!H176)</f>
        <v>13.76</v>
      </c>
      <c r="I175" s="45" t="n">
        <f aca="false">SUM([1]Cічень!I176+[1]Лютий!I176+[1]Березень!I176)</f>
        <v>0</v>
      </c>
      <c r="J175" s="60" t="n">
        <f aca="false">K175/D175</f>
        <v>70.0136757968613</v>
      </c>
      <c r="K175" s="72" t="n">
        <f aca="false">L175+M175+E175</f>
        <v>71827.03</v>
      </c>
      <c r="L175" s="73" t="n">
        <f aca="false">F175*1163</f>
        <v>0</v>
      </c>
      <c r="M175" s="73" t="n">
        <f aca="false">G175*9.5</f>
        <v>69403.01</v>
      </c>
      <c r="N175" s="20"/>
      <c r="O175" s="69"/>
    </row>
    <row r="176" customFormat="false" ht="13.8" hidden="false" customHeight="false" outlineLevel="0" collapsed="false">
      <c r="A176" s="42" t="n">
        <v>7</v>
      </c>
      <c r="B176" s="15" t="s">
        <v>155</v>
      </c>
      <c r="C176" s="43" t="n">
        <v>200</v>
      </c>
      <c r="D176" s="43" t="n">
        <v>1766.1</v>
      </c>
      <c r="E176" s="45" t="n">
        <f aca="false">SUM([1]Cічень!E179+[1]Лютий!E179+[1]Березень!E179)</f>
        <v>1606.17</v>
      </c>
      <c r="F176" s="45" t="n">
        <f aca="false">SUM([1]Cічень!F179+[1]Лютий!F179+[1]Березень!F179)</f>
        <v>94.39</v>
      </c>
      <c r="G176" s="45" t="n">
        <f aca="false">SUM([1]Cічень!G179+[1]Лютий!G179+[1]Березень!G179)</f>
        <v>0</v>
      </c>
      <c r="H176" s="45" t="n">
        <f aca="false">SUM([1]Cічень!H179+[1]Лютий!H179+[1]Березень!H179)</f>
        <v>61.44</v>
      </c>
      <c r="I176" s="45" t="n">
        <f aca="false">SUM([1]Cічень!I179+[1]Лютий!I179+[1]Березень!I179)</f>
        <v>0</v>
      </c>
      <c r="J176" s="60" t="n">
        <f aca="false">K176/D176</f>
        <v>63.0664968008606</v>
      </c>
      <c r="K176" s="72" t="n">
        <f aca="false">L176+M176+E176</f>
        <v>111381.74</v>
      </c>
      <c r="L176" s="73" t="n">
        <f aca="false">F176*1163</f>
        <v>109775.57</v>
      </c>
      <c r="M176" s="73" t="n">
        <f aca="false">G176*9.5</f>
        <v>0</v>
      </c>
      <c r="N176" s="20"/>
      <c r="O176" s="69"/>
    </row>
    <row r="177" customFormat="false" ht="23.85" hidden="false" customHeight="false" outlineLevel="0" collapsed="false">
      <c r="A177" s="42" t="n">
        <v>8</v>
      </c>
      <c r="B177" s="15" t="s">
        <v>156</v>
      </c>
      <c r="C177" s="43" t="n">
        <v>28</v>
      </c>
      <c r="D177" s="43" t="n">
        <v>150</v>
      </c>
      <c r="E177" s="45" t="n">
        <f aca="false">SUM([1]Cічень!E174+[1]Лютий!E174+[1]Березень!E174)</f>
        <v>9271.32</v>
      </c>
      <c r="F177" s="45" t="n">
        <f aca="false">SUM([1]Cічень!F174+[1]Лютий!F174+[1]Березень!F174)</f>
        <v>0</v>
      </c>
      <c r="G177" s="45" t="n">
        <f aca="false">SUM([1]Cічень!G174+[1]Лютий!G174+[1]Березень!G174)</f>
        <v>0</v>
      </c>
      <c r="H177" s="45" t="n">
        <f aca="false">SUM([1]Cічень!H174+[1]Лютий!H174+[1]Березень!H174)</f>
        <v>0</v>
      </c>
      <c r="I177" s="45" t="n">
        <f aca="false">SUM([1]Cічень!I174+[1]Лютий!I174+[1]Березень!I174)</f>
        <v>0</v>
      </c>
      <c r="J177" s="60" t="n">
        <f aca="false">K177/D177</f>
        <v>61.8088</v>
      </c>
      <c r="K177" s="72" t="n">
        <f aca="false">L177+M177+E177</f>
        <v>9271.32</v>
      </c>
      <c r="L177" s="73" t="n">
        <f aca="false">F177*1163</f>
        <v>0</v>
      </c>
      <c r="M177" s="73" t="n">
        <f aca="false">G177*9.5</f>
        <v>0</v>
      </c>
      <c r="N177" s="20"/>
      <c r="O177" s="69"/>
    </row>
    <row r="178" customFormat="false" ht="13.8" hidden="false" customHeight="false" outlineLevel="0" collapsed="false">
      <c r="A178" s="42" t="n">
        <v>9</v>
      </c>
      <c r="B178" s="15" t="s">
        <v>157</v>
      </c>
      <c r="C178" s="43" t="n">
        <v>20</v>
      </c>
      <c r="D178" s="43" t="n">
        <v>170.4</v>
      </c>
      <c r="E178" s="45" t="n">
        <f aca="false">SUM([1]Cічень!E180+[1]Лютий!E180+[1]Березень!E180)</f>
        <v>217.33</v>
      </c>
      <c r="F178" s="45" t="n">
        <f aca="false">SUM([1]Cічень!F180+[1]Лютий!F180+[1]Березень!F180)</f>
        <v>0</v>
      </c>
      <c r="G178" s="45" t="n">
        <f aca="false">SUM([1]Cічень!G180+[1]Лютий!G180+[1]Березень!G180)</f>
        <v>1018.36</v>
      </c>
      <c r="H178" s="45" t="n">
        <f aca="false">SUM([1]Cічень!H180+[1]Лютий!H180+[1]Березень!H180)</f>
        <v>0</v>
      </c>
      <c r="I178" s="45" t="n">
        <f aca="false">SUM([1]Cічень!I180+[1]Лютий!I180+[1]Березень!I180)</f>
        <v>0</v>
      </c>
      <c r="J178" s="60" t="n">
        <f aca="false">K178/D178</f>
        <v>58.050176056338</v>
      </c>
      <c r="K178" s="72" t="n">
        <f aca="false">L178+M178+E178</f>
        <v>9891.75</v>
      </c>
      <c r="L178" s="73" t="n">
        <f aca="false">F178*1163</f>
        <v>0</v>
      </c>
      <c r="M178" s="73" t="n">
        <f aca="false">G178*9.5</f>
        <v>9674.42</v>
      </c>
      <c r="N178" s="20"/>
      <c r="O178" s="69"/>
    </row>
    <row r="179" customFormat="false" ht="17.45" hidden="false" customHeight="true" outlineLevel="0" collapsed="false">
      <c r="A179" s="42" t="n">
        <v>10</v>
      </c>
      <c r="B179" s="15" t="s">
        <v>158</v>
      </c>
      <c r="C179" s="43" t="n">
        <v>20</v>
      </c>
      <c r="D179" s="43" t="n">
        <v>417.57</v>
      </c>
      <c r="E179" s="45" t="n">
        <f aca="false">SUM([1]Cічень!E175+[1]Лютий!E175+[1]Березень!E175)</f>
        <v>919.5</v>
      </c>
      <c r="F179" s="45" t="n">
        <f aca="false">SUM([1]Cічень!F175+[1]Лютий!F175+[1]Березень!F175)</f>
        <v>0</v>
      </c>
      <c r="G179" s="45" t="n">
        <f aca="false">SUM([1]Cічень!G175+[1]Лютий!G175+[1]Березень!G175)</f>
        <v>2332.61</v>
      </c>
      <c r="H179" s="45" t="n">
        <f aca="false">SUM([1]Cічень!H175+[1]Лютий!H175+[1]Березень!H175)</f>
        <v>12</v>
      </c>
      <c r="I179" s="45" t="n">
        <f aca="false">SUM([1]Cічень!I175+[1]Лютий!I175+[1]Березень!I175)</f>
        <v>0</v>
      </c>
      <c r="J179" s="60" t="n">
        <f aca="false">K179/D179</f>
        <v>55.2704815959001</v>
      </c>
      <c r="K179" s="72" t="n">
        <f aca="false">L179+M179+E179</f>
        <v>23079.295</v>
      </c>
      <c r="L179" s="73" t="n">
        <f aca="false">F179*1163</f>
        <v>0</v>
      </c>
      <c r="M179" s="73" t="n">
        <f aca="false">G179*9.5</f>
        <v>22159.795</v>
      </c>
      <c r="N179" s="20"/>
      <c r="O179" s="69"/>
    </row>
    <row r="180" customFormat="false" ht="13.8" hidden="false" customHeight="false" outlineLevel="0" collapsed="false">
      <c r="A180" s="42" t="n">
        <v>11</v>
      </c>
      <c r="B180" s="15" t="s">
        <v>159</v>
      </c>
      <c r="C180" s="43" t="n">
        <v>52</v>
      </c>
      <c r="D180" s="43" t="n">
        <v>1060.2</v>
      </c>
      <c r="E180" s="45" t="n">
        <f aca="false">SUM([1]Cічень!E177+[1]Лютий!E177+[1]Березень!E177)</f>
        <v>704.35</v>
      </c>
      <c r="F180" s="45" t="n">
        <f aca="false">SUM([1]Cічень!F177+[1]Лютий!F177+[1]Березень!F177)</f>
        <v>45.27</v>
      </c>
      <c r="G180" s="45" t="n">
        <f aca="false">SUM([1]Cічень!G177+[1]Лютий!G177+[1]Березень!G177)</f>
        <v>0</v>
      </c>
      <c r="H180" s="45" t="n">
        <f aca="false">SUM([1]Cічень!H177+[1]Лютий!H177+[1]Березень!H177)</f>
        <v>24.78</v>
      </c>
      <c r="I180" s="45" t="n">
        <f aca="false">SUM([1]Cічень!I177+[1]Лютий!I177+[1]Березень!I177)</f>
        <v>0</v>
      </c>
      <c r="J180" s="60" t="n">
        <f aca="false">K180/D180</f>
        <v>50.3238634219958</v>
      </c>
      <c r="K180" s="72" t="n">
        <f aca="false">L180+M180+E180</f>
        <v>53353.36</v>
      </c>
      <c r="L180" s="73" t="n">
        <f aca="false">F180*1163</f>
        <v>52649.01</v>
      </c>
      <c r="M180" s="73" t="n">
        <f aca="false">G180*9.5</f>
        <v>0</v>
      </c>
      <c r="N180" s="20"/>
      <c r="O180" s="69"/>
    </row>
    <row r="181" customFormat="false" ht="13.8" hidden="false" customHeight="false" outlineLevel="0" collapsed="false">
      <c r="A181" s="42" t="n">
        <v>12</v>
      </c>
      <c r="B181" s="15" t="s">
        <v>160</v>
      </c>
      <c r="C181" s="43" t="n">
        <v>13</v>
      </c>
      <c r="D181" s="43" t="n">
        <v>273.5</v>
      </c>
      <c r="E181" s="45" t="n">
        <f aca="false">SUM([1]Cічень!E173+[1]Лютий!E173+[1]Березень!E173)</f>
        <v>13509.98</v>
      </c>
      <c r="F181" s="45" t="n">
        <f aca="false">SUM([1]Cічень!F173+[1]Лютий!F173+[1]Березень!F173)</f>
        <v>0</v>
      </c>
      <c r="G181" s="45" t="n">
        <f aca="false">SUM([1]Cічень!G173+[1]Лютий!G173+[1]Березень!G173)</f>
        <v>0</v>
      </c>
      <c r="H181" s="45" t="n">
        <f aca="false">SUM([1]Cічень!H173+[1]Лютий!H173+[1]Березень!H173)</f>
        <v>21.5</v>
      </c>
      <c r="I181" s="45" t="n">
        <f aca="false">SUM([1]Cічень!I173+[1]Лютий!I173+[1]Березень!I173)</f>
        <v>0</v>
      </c>
      <c r="J181" s="60" t="n">
        <f aca="false">K181/D181</f>
        <v>49.3966361974406</v>
      </c>
      <c r="K181" s="72" t="n">
        <f aca="false">L181+M181+E181</f>
        <v>13509.98</v>
      </c>
      <c r="L181" s="73" t="n">
        <f aca="false">F181*1163</f>
        <v>0</v>
      </c>
      <c r="M181" s="73" t="n">
        <f aca="false">G181*9.5</f>
        <v>0</v>
      </c>
      <c r="N181" s="20"/>
      <c r="O181" s="69"/>
    </row>
    <row r="182" customFormat="false" ht="13.8" hidden="false" customHeight="false" outlineLevel="0" collapsed="false">
      <c r="A182" s="42" t="n">
        <v>13</v>
      </c>
      <c r="B182" s="15" t="s">
        <v>161</v>
      </c>
      <c r="C182" s="43" t="n">
        <v>500</v>
      </c>
      <c r="D182" s="43" t="n">
        <v>2129.3</v>
      </c>
      <c r="E182" s="45" t="n">
        <f aca="false">SUM([1]Cічень!E181+[1]Лютий!E181+[1]Березень!E181)</f>
        <v>3269.36</v>
      </c>
      <c r="F182" s="45" t="n">
        <f aca="false">SUM([1]Cічень!F181+[1]Лютий!F181+[1]Березень!F181)</f>
        <v>82.46</v>
      </c>
      <c r="G182" s="45" t="n">
        <f aca="false">SUM([1]Cічень!G181+[1]Лютий!G181+[1]Березень!G181)</f>
        <v>0</v>
      </c>
      <c r="H182" s="45" t="n">
        <f aca="false">SUM([1]Cічень!H181+[1]Лютий!H181+[1]Березень!H181)</f>
        <v>94.66</v>
      </c>
      <c r="I182" s="45" t="n">
        <f aca="false">SUM([1]Cічень!I181+[1]Лютий!I181+[1]Березень!I181)</f>
        <v>0</v>
      </c>
      <c r="J182" s="60" t="n">
        <f aca="false">K182/D182</f>
        <v>46.5741511294792</v>
      </c>
      <c r="K182" s="72" t="n">
        <f aca="false">L182+M182+E182</f>
        <v>99170.34</v>
      </c>
      <c r="L182" s="73" t="n">
        <f aca="false">F182*1163</f>
        <v>95900.98</v>
      </c>
      <c r="M182" s="73" t="n">
        <f aca="false">G182*9.5</f>
        <v>0</v>
      </c>
      <c r="N182" s="20"/>
      <c r="O182" s="69"/>
    </row>
    <row r="183" customFormat="false" ht="13.8" hidden="false" customHeight="false" outlineLevel="0" collapsed="false">
      <c r="A183" s="42" t="n">
        <v>14</v>
      </c>
      <c r="B183" s="15" t="s">
        <v>162</v>
      </c>
      <c r="C183" s="43" t="n">
        <v>8</v>
      </c>
      <c r="D183" s="43" t="n">
        <v>285</v>
      </c>
      <c r="E183" s="45" t="n">
        <f aca="false">SUM([1]Cічень!E178+[1]Лютий!E178+[1]Березень!E178)</f>
        <v>407.14</v>
      </c>
      <c r="F183" s="45" t="n">
        <f aca="false">SUM([1]Cічень!F178+[1]Лютий!F178+[1]Березень!F178)</f>
        <v>0</v>
      </c>
      <c r="G183" s="45" t="n">
        <f aca="false">SUM([1]Cічень!G178+[1]Лютий!G178+[1]Березень!G178)</f>
        <v>1326.83</v>
      </c>
      <c r="H183" s="45" t="n">
        <f aca="false">SUM([1]Cічень!H178+[1]Лютий!H178+[1]Березень!H178)</f>
        <v>2</v>
      </c>
      <c r="I183" s="45" t="n">
        <f aca="false">SUM([1]Cічень!I178+[1]Лютий!I178+[1]Березень!I178)</f>
        <v>0</v>
      </c>
      <c r="J183" s="60" t="n">
        <f aca="false">K183/D183</f>
        <v>45.6562280701754</v>
      </c>
      <c r="K183" s="72" t="n">
        <f aca="false">L183+M183+E183</f>
        <v>13012.025</v>
      </c>
      <c r="L183" s="73" t="n">
        <f aca="false">F183*1163</f>
        <v>0</v>
      </c>
      <c r="M183" s="73" t="n">
        <f aca="false">G183*9.5</f>
        <v>12604.885</v>
      </c>
      <c r="N183" s="20"/>
      <c r="O183" s="69"/>
    </row>
    <row r="184" customFormat="false" ht="13.8" hidden="false" customHeight="false" outlineLevel="0" collapsed="false">
      <c r="A184" s="42" t="n">
        <v>15</v>
      </c>
      <c r="B184" s="15" t="s">
        <v>163</v>
      </c>
      <c r="C184" s="43" t="n">
        <v>701</v>
      </c>
      <c r="D184" s="43" t="n">
        <v>2911</v>
      </c>
      <c r="E184" s="45" t="n">
        <f aca="false">SUM([1]Cічень!E182+[1]Лютий!E182+[1]Березень!E182)</f>
        <v>3304.86</v>
      </c>
      <c r="F184" s="45" t="n">
        <f aca="false">SUM([1]Cічень!F182+[1]Лютий!F182+[1]Березень!F182)</f>
        <v>93.37</v>
      </c>
      <c r="G184" s="45" t="n">
        <f aca="false">SUM([1]Cічень!G182+[1]Лютий!G182+[1]Березень!G182)</f>
        <v>0</v>
      </c>
      <c r="H184" s="45" t="n">
        <f aca="false">SUM([1]Cічень!H182+[1]Лютий!H182+[1]Березень!H182)</f>
        <v>113.9</v>
      </c>
      <c r="I184" s="45" t="n">
        <f aca="false">SUM([1]Cічень!I182+[1]Лютий!I182+[1]Березень!I182)</f>
        <v>0</v>
      </c>
      <c r="J184" s="60" t="n">
        <f aca="false">K184/D184</f>
        <v>38.4383957402954</v>
      </c>
      <c r="K184" s="72" t="n">
        <f aca="false">L184+M184+E184</f>
        <v>111894.17</v>
      </c>
      <c r="L184" s="73" t="n">
        <f aca="false">F184*1163</f>
        <v>108589.31</v>
      </c>
      <c r="M184" s="73" t="n">
        <f aca="false">G184*9.5</f>
        <v>0</v>
      </c>
      <c r="N184" s="20"/>
      <c r="O184" s="69"/>
    </row>
    <row r="185" customFormat="false" ht="13.8" hidden="false" customHeight="false" outlineLevel="0" collapsed="false">
      <c r="A185" s="42" t="n">
        <v>16</v>
      </c>
      <c r="B185" s="15" t="s">
        <v>164</v>
      </c>
      <c r="C185" s="43" t="n">
        <v>410</v>
      </c>
      <c r="D185" s="43" t="n">
        <v>1300.8</v>
      </c>
      <c r="E185" s="45" t="n">
        <f aca="false">SUM([1]Cічень!E184+[1]Лютий!E184+[1]Березень!E184)</f>
        <v>1515.11</v>
      </c>
      <c r="F185" s="45" t="n">
        <f aca="false">SUM([1]Cічень!F184+[1]Лютий!F184+[1]Березень!F184)</f>
        <v>40.84</v>
      </c>
      <c r="G185" s="45" t="n">
        <f aca="false">SUM([1]Cічень!G184+[1]Лютий!G184+[1]Березень!G184)</f>
        <v>0</v>
      </c>
      <c r="H185" s="45" t="n">
        <f aca="false">SUM([1]Cічень!H184+[1]Лютий!H184+[1]Березень!H184)</f>
        <v>57.05</v>
      </c>
      <c r="I185" s="45" t="n">
        <f aca="false">SUM([1]Cічень!I184+[1]Лютий!I184+[1]Березень!I184)</f>
        <v>0</v>
      </c>
      <c r="J185" s="60" t="n">
        <f aca="false">K185/D185</f>
        <v>37.6783748462485</v>
      </c>
      <c r="K185" s="72" t="n">
        <f aca="false">L185+M185+E185</f>
        <v>49012.03</v>
      </c>
      <c r="L185" s="73" t="n">
        <f aca="false">F185*1163</f>
        <v>47496.92</v>
      </c>
      <c r="M185" s="73" t="n">
        <f aca="false">G185*9.5</f>
        <v>0</v>
      </c>
      <c r="N185" s="20"/>
      <c r="O185" s="69"/>
    </row>
    <row r="186" customFormat="false" ht="13.8" hidden="false" customHeight="false" outlineLevel="0" collapsed="false">
      <c r="A186" s="42" t="n">
        <v>17</v>
      </c>
      <c r="B186" s="15" t="s">
        <v>165</v>
      </c>
      <c r="C186" s="43" t="n">
        <v>10</v>
      </c>
      <c r="D186" s="43" t="n">
        <v>372.8</v>
      </c>
      <c r="E186" s="45" t="n">
        <f aca="false">SUM([1]Cічень!E185+[1]Лютий!E185+[1]Березень!E185)</f>
        <v>195.05</v>
      </c>
      <c r="F186" s="45" t="n">
        <f aca="false">SUM([1]Cічень!F185+[1]Лютий!F185+[1]Березень!F185)</f>
        <v>0</v>
      </c>
      <c r="G186" s="45" t="n">
        <f aca="false">SUM([1]Cічень!G185+[1]Лютий!G185+[1]Березень!G185)</f>
        <v>1047.51</v>
      </c>
      <c r="H186" s="45" t="n">
        <f aca="false">SUM([1]Cічень!H185+[1]Лютий!H185+[1]Березень!H185)</f>
        <v>3</v>
      </c>
      <c r="I186" s="45" t="n">
        <f aca="false">SUM([1]Cічень!I185+[1]Лютий!I185+[1]Березень!I185)</f>
        <v>0</v>
      </c>
      <c r="J186" s="60" t="n">
        <f aca="false">K186/D186</f>
        <v>27.2167247854077</v>
      </c>
      <c r="K186" s="72" t="n">
        <f aca="false">L186+M186+E186</f>
        <v>10146.395</v>
      </c>
      <c r="L186" s="73" t="n">
        <f aca="false">F186*1163</f>
        <v>0</v>
      </c>
      <c r="M186" s="73" t="n">
        <f aca="false">G186*9.5</f>
        <v>9951.345</v>
      </c>
      <c r="N186" s="20"/>
      <c r="O186" s="69"/>
    </row>
    <row r="187" customFormat="false" ht="23.85" hidden="false" customHeight="false" outlineLevel="0" collapsed="false">
      <c r="A187" s="42" t="n">
        <v>18</v>
      </c>
      <c r="B187" s="15" t="s">
        <v>166</v>
      </c>
      <c r="C187" s="43" t="n">
        <v>11</v>
      </c>
      <c r="D187" s="43" t="n">
        <v>600.23</v>
      </c>
      <c r="E187" s="45" t="n">
        <f aca="false">SUM([1]Cічень!E190+[1]Лютий!E190+[1]Березень!E190)</f>
        <v>5250.78</v>
      </c>
      <c r="F187" s="45" t="n">
        <f aca="false">SUM([1]Cічень!F190+[1]Лютий!F190+[1]Березень!F190)</f>
        <v>0</v>
      </c>
      <c r="G187" s="45" t="n">
        <f aca="false">SUM([1]Cічень!G190+[1]Лютий!G190+[1]Березень!G190)</f>
        <v>0</v>
      </c>
      <c r="H187" s="45" t="n">
        <f aca="false">SUM([1]Cічень!H190+[1]Лютий!H190+[1]Березень!H190)</f>
        <v>0</v>
      </c>
      <c r="I187" s="45" t="n">
        <f aca="false">SUM([1]Cічень!I190+[1]Лютий!I190+[1]Березень!I190)</f>
        <v>0</v>
      </c>
      <c r="J187" s="60" t="n">
        <f aca="false">K187/D187</f>
        <v>8.74794662046216</v>
      </c>
      <c r="K187" s="72" t="n">
        <f aca="false">L187+M187+E187</f>
        <v>5250.78</v>
      </c>
      <c r="L187" s="73" t="n">
        <f aca="false">F187*1163</f>
        <v>0</v>
      </c>
      <c r="M187" s="73" t="n">
        <f aca="false">G187*9.5</f>
        <v>0</v>
      </c>
      <c r="N187" s="20"/>
      <c r="O187" s="69"/>
    </row>
    <row r="188" customFormat="false" ht="16.9" hidden="false" customHeight="true" outlineLevel="0" collapsed="false">
      <c r="A188" s="42" t="n">
        <v>19</v>
      </c>
      <c r="B188" s="15" t="s">
        <v>167</v>
      </c>
      <c r="C188" s="43" t="n">
        <v>50</v>
      </c>
      <c r="D188" s="43" t="n">
        <v>45</v>
      </c>
      <c r="E188" s="45" t="n">
        <f aca="false">SUM([1]Cічень!E191+[1]Лютий!E191+[1]Березень!E191)</f>
        <v>357.31</v>
      </c>
      <c r="F188" s="45" t="n">
        <f aca="false">SUM([1]Cічень!F191+[1]Лютий!F191+[1]Березень!F191)</f>
        <v>0</v>
      </c>
      <c r="G188" s="45" t="n">
        <f aca="false">SUM([1]Cічень!G191+[1]Лютий!G191+[1]Березень!G191)</f>
        <v>0</v>
      </c>
      <c r="H188" s="45" t="n">
        <f aca="false">SUM([1]Cічень!H191+[1]Лютий!H191+[1]Березень!H191)</f>
        <v>0</v>
      </c>
      <c r="I188" s="45" t="n">
        <f aca="false">SUM([1]Cічень!I191+[1]Лютий!I191+[1]Березень!I191)</f>
        <v>0</v>
      </c>
      <c r="J188" s="60" t="n">
        <f aca="false">K188/D188</f>
        <v>7.94022222222222</v>
      </c>
      <c r="K188" s="72" t="n">
        <f aca="false">L188+M188+E188</f>
        <v>357.31</v>
      </c>
      <c r="L188" s="73" t="n">
        <f aca="false">F188*1163</f>
        <v>0</v>
      </c>
      <c r="M188" s="73" t="n">
        <f aca="false">G188*9.5</f>
        <v>0</v>
      </c>
      <c r="N188" s="20"/>
      <c r="O188" s="69"/>
    </row>
    <row r="189" customFormat="false" ht="16.35" hidden="false" customHeight="true" outlineLevel="0" collapsed="false">
      <c r="A189" s="42" t="n">
        <v>20</v>
      </c>
      <c r="B189" s="15" t="s">
        <v>168</v>
      </c>
      <c r="C189" s="43" t="n">
        <v>64</v>
      </c>
      <c r="D189" s="43" t="n">
        <v>236.7</v>
      </c>
      <c r="E189" s="45" t="n">
        <f aca="false">SUM([1]Cічень!E187+[1]Лютий!E187+[1]Березень!E187)</f>
        <v>1785.77</v>
      </c>
      <c r="F189" s="45" t="n">
        <f aca="false">SUM([1]Cічень!F187+[1]Лютий!F187+[1]Березень!F187)</f>
        <v>0</v>
      </c>
      <c r="G189" s="45" t="n">
        <f aca="false">SUM([1]Cічень!G187+[1]Лютий!G187+[1]Березень!G187)</f>
        <v>0</v>
      </c>
      <c r="H189" s="45" t="n">
        <f aca="false">SUM([1]Cічень!H187+[1]Лютий!H187+[1]Березень!H187)</f>
        <v>3</v>
      </c>
      <c r="I189" s="45" t="n">
        <f aca="false">SUM([1]Cічень!I187+[1]Лютий!I187+[1]Березень!I187)</f>
        <v>2.5</v>
      </c>
      <c r="J189" s="60" t="n">
        <f aca="false">K189/D189</f>
        <v>7.54444444444444</v>
      </c>
      <c r="K189" s="72" t="n">
        <f aca="false">L189+M189+E189</f>
        <v>1785.77</v>
      </c>
      <c r="L189" s="73" t="n">
        <f aca="false">F189*1163</f>
        <v>0</v>
      </c>
      <c r="M189" s="73" t="n">
        <f aca="false">G189*9.5</f>
        <v>0</v>
      </c>
      <c r="N189" s="20"/>
      <c r="O189" s="69"/>
    </row>
    <row r="190" customFormat="false" ht="25.35" hidden="false" customHeight="true" outlineLevel="0" collapsed="false">
      <c r="A190" s="42" t="n">
        <v>21</v>
      </c>
      <c r="B190" s="15" t="s">
        <v>169</v>
      </c>
      <c r="C190" s="43" t="n">
        <v>64</v>
      </c>
      <c r="D190" s="43" t="n">
        <v>376.7</v>
      </c>
      <c r="E190" s="45" t="n">
        <f aca="false">SUM([1]Cічень!E188+[1]Лютий!E188+[1]Березень!E188)</f>
        <v>2192.22</v>
      </c>
      <c r="F190" s="45" t="n">
        <f aca="false">SUM([1]Cічень!F188+[1]Лютий!F188+[1]Березень!F188)</f>
        <v>0</v>
      </c>
      <c r="G190" s="45" t="n">
        <f aca="false">SUM([1]Cічень!G188+[1]Лютий!G188+[1]Березень!G188)</f>
        <v>0</v>
      </c>
      <c r="H190" s="45" t="n">
        <f aca="false">SUM([1]Cічень!H188+[1]Лютий!H188+[1]Березень!H188)</f>
        <v>8.5</v>
      </c>
      <c r="I190" s="45" t="n">
        <f aca="false">SUM([1]Cічень!I188+[1]Лютий!I188+[1]Березень!I188)</f>
        <v>0</v>
      </c>
      <c r="J190" s="60" t="n">
        <f aca="false">K190/D190</f>
        <v>5.81953809397398</v>
      </c>
      <c r="K190" s="72" t="n">
        <f aca="false">L190+M190+E190</f>
        <v>2192.22</v>
      </c>
      <c r="L190" s="73" t="n">
        <f aca="false">F190*1163</f>
        <v>0</v>
      </c>
      <c r="M190" s="73" t="n">
        <f aca="false">G190*9.5</f>
        <v>0</v>
      </c>
      <c r="N190" s="20"/>
      <c r="O190" s="69"/>
    </row>
    <row r="191" customFormat="false" ht="13.8" hidden="false" customHeight="false" outlineLevel="0" collapsed="false">
      <c r="A191" s="42" t="n">
        <v>22</v>
      </c>
      <c r="B191" s="15" t="s">
        <v>170</v>
      </c>
      <c r="C191" s="43" t="n">
        <v>90</v>
      </c>
      <c r="D191" s="43" t="n">
        <v>143.2</v>
      </c>
      <c r="E191" s="45" t="n">
        <f aca="false">SUM([1]Cічень!E189+[1]Лютий!E189+[1]Березень!E189)</f>
        <v>677.17</v>
      </c>
      <c r="F191" s="45" t="n">
        <f aca="false">SUM([1]Cічень!F189+[1]Лютий!F189+[1]Березень!F189)</f>
        <v>0</v>
      </c>
      <c r="G191" s="45" t="n">
        <f aca="false">SUM([1]Cічень!G189+[1]Лютий!G189+[1]Березень!G189)</f>
        <v>0</v>
      </c>
      <c r="H191" s="45" t="n">
        <f aca="false">SUM([1]Cічень!H189+[1]Лютий!H189+[1]Березень!H189)</f>
        <v>7.5</v>
      </c>
      <c r="I191" s="45" t="n">
        <f aca="false">SUM([1]Cічень!I189+[1]Лютий!I189+[1]Березень!I189)</f>
        <v>0</v>
      </c>
      <c r="J191" s="60" t="n">
        <f aca="false">K191/D191</f>
        <v>4.72884078212291</v>
      </c>
      <c r="K191" s="72" t="n">
        <f aca="false">L191+M191+E191</f>
        <v>677.17</v>
      </c>
      <c r="L191" s="73" t="n">
        <f aca="false">F191*1163</f>
        <v>0</v>
      </c>
      <c r="M191" s="73" t="n">
        <f aca="false">G191*9.5</f>
        <v>0</v>
      </c>
      <c r="N191" s="20"/>
      <c r="O191" s="69"/>
    </row>
    <row r="192" customFormat="false" ht="23.85" hidden="false" customHeight="false" outlineLevel="0" collapsed="false">
      <c r="A192" s="42" t="n">
        <v>23</v>
      </c>
      <c r="B192" s="15" t="s">
        <v>171</v>
      </c>
      <c r="C192" s="43" t="n">
        <v>127</v>
      </c>
      <c r="D192" s="43" t="n">
        <v>422</v>
      </c>
      <c r="E192" s="45" t="n">
        <f aca="false">SUM([1]Cічень!E195+[1]Лютий!E195+[1]Березень!E195)</f>
        <v>1527.03</v>
      </c>
      <c r="F192" s="45" t="n">
        <f aca="false">SUM([1]Cічень!F195+[1]Лютий!F195+[1]Березень!F195)</f>
        <v>0</v>
      </c>
      <c r="G192" s="45" t="n">
        <f aca="false">SUM([1]Cічень!G195+[1]Лютий!G195+[1]Березень!G195)</f>
        <v>0</v>
      </c>
      <c r="H192" s="45" t="n">
        <f aca="false">SUM([1]Cічень!H195+[1]Лютий!H195+[1]Березень!H195)</f>
        <v>21.62</v>
      </c>
      <c r="I192" s="45" t="n">
        <f aca="false">SUM([1]Cічень!I195+[1]Лютий!I195+[1]Березень!I195)</f>
        <v>0</v>
      </c>
      <c r="J192" s="60" t="n">
        <f aca="false">K192/D192</f>
        <v>3.61855450236967</v>
      </c>
      <c r="K192" s="72" t="n">
        <f aca="false">L192+M192+E192</f>
        <v>1527.03</v>
      </c>
      <c r="L192" s="73" t="n">
        <f aca="false">F192*1163</f>
        <v>0</v>
      </c>
      <c r="M192" s="73" t="n">
        <f aca="false">G192*9.5</f>
        <v>0</v>
      </c>
      <c r="N192" s="20"/>
      <c r="O192" s="69"/>
    </row>
    <row r="193" customFormat="false" ht="13.8" hidden="false" customHeight="false" outlineLevel="0" collapsed="false">
      <c r="A193" s="42" t="n">
        <v>24</v>
      </c>
      <c r="B193" s="15" t="s">
        <v>172</v>
      </c>
      <c r="C193" s="43" t="n">
        <v>20</v>
      </c>
      <c r="D193" s="43" t="n">
        <v>987</v>
      </c>
      <c r="E193" s="45" t="n">
        <f aca="false">SUM([1]Cічень!E196+[1]Лютий!E196+[1]Березень!E196)</f>
        <v>3126.58</v>
      </c>
      <c r="F193" s="45" t="n">
        <f aca="false">SUM([1]Cічень!F196+[1]Лютий!F196+[1]Березень!F196)</f>
        <v>0</v>
      </c>
      <c r="G193" s="45" t="n">
        <f aca="false">SUM([1]Cічень!G196+[1]Лютий!G196+[1]Березень!G196)</f>
        <v>0</v>
      </c>
      <c r="H193" s="45" t="n">
        <f aca="false">SUM([1]Cічень!H196+[1]Лютий!H196+[1]Березень!H196)</f>
        <v>18.74</v>
      </c>
      <c r="I193" s="45" t="n">
        <f aca="false">SUM([1]Cічень!I196+[1]Лютий!I196+[1]Березень!I196)</f>
        <v>0</v>
      </c>
      <c r="J193" s="60" t="n">
        <f aca="false">K193/D193</f>
        <v>3.16776089159068</v>
      </c>
      <c r="K193" s="72" t="n">
        <f aca="false">L193+M193+E193</f>
        <v>3126.58</v>
      </c>
      <c r="L193" s="73" t="n">
        <f aca="false">F193*1163</f>
        <v>0</v>
      </c>
      <c r="M193" s="73" t="n">
        <f aca="false">G193*9.5</f>
        <v>0</v>
      </c>
      <c r="N193" s="20"/>
      <c r="O193" s="69"/>
    </row>
    <row r="194" customFormat="false" ht="13.8" hidden="false" customHeight="false" outlineLevel="0" collapsed="false">
      <c r="A194" s="42" t="n">
        <v>25</v>
      </c>
      <c r="B194" s="15" t="s">
        <v>173</v>
      </c>
      <c r="C194" s="43" t="n">
        <v>20</v>
      </c>
      <c r="D194" s="43" t="n">
        <v>372.8</v>
      </c>
      <c r="E194" s="45" t="n">
        <f aca="false">SUM([1]Cічень!E194+[1]Лютий!E194+[1]Березень!E194)</f>
        <v>1171.78</v>
      </c>
      <c r="F194" s="45" t="n">
        <f aca="false">SUM([1]Cічень!F194+[1]Лютий!F194+[1]Березень!F194)</f>
        <v>0</v>
      </c>
      <c r="G194" s="45" t="n">
        <f aca="false">SUM([1]Cічень!G194+[1]Лютий!G194+[1]Березень!G194)</f>
        <v>0</v>
      </c>
      <c r="H194" s="45" t="n">
        <f aca="false">SUM([1]Cічень!H194+[1]Лютий!H194+[1]Березень!H194)</f>
        <v>0</v>
      </c>
      <c r="I194" s="45" t="n">
        <f aca="false">SUM([1]Cічень!I194+[1]Лютий!I194+[1]Березень!I194)</f>
        <v>0</v>
      </c>
      <c r="J194" s="60" t="n">
        <f aca="false">K194/D194</f>
        <v>3.14318669527897</v>
      </c>
      <c r="K194" s="72" t="n">
        <f aca="false">L194+M194+E194</f>
        <v>1171.78</v>
      </c>
      <c r="L194" s="73" t="n">
        <f aca="false">F194*1163</f>
        <v>0</v>
      </c>
      <c r="M194" s="73" t="n">
        <f aca="false">G194*9.5</f>
        <v>0</v>
      </c>
      <c r="N194" s="20"/>
      <c r="O194" s="69"/>
    </row>
    <row r="195" customFormat="false" ht="13.8" hidden="false" customHeight="false" outlineLevel="0" collapsed="false">
      <c r="A195" s="42" t="n">
        <v>26</v>
      </c>
      <c r="B195" s="15" t="s">
        <v>174</v>
      </c>
      <c r="C195" s="43" t="n">
        <v>47</v>
      </c>
      <c r="D195" s="43" t="n">
        <v>194.4</v>
      </c>
      <c r="E195" s="45" t="n">
        <f aca="false">SUM([1]Cічень!E193+[1]Лютий!E193+[1]Березень!E193)</f>
        <v>545.08</v>
      </c>
      <c r="F195" s="45" t="n">
        <f aca="false">SUM([1]Cічень!F193+[1]Лютий!F193+[1]Березень!F193)</f>
        <v>0</v>
      </c>
      <c r="G195" s="45" t="n">
        <f aca="false">SUM([1]Cічень!G193+[1]Лютий!G193+[1]Березень!G193)</f>
        <v>0</v>
      </c>
      <c r="H195" s="45" t="n">
        <f aca="false">SUM([1]Cічень!H193+[1]Лютий!H193+[1]Березень!H193)</f>
        <v>8.5</v>
      </c>
      <c r="I195" s="45" t="n">
        <f aca="false">SUM([1]Cічень!I193+[1]Лютий!I193+[1]Березень!I193)</f>
        <v>0</v>
      </c>
      <c r="J195" s="60" t="n">
        <f aca="false">K195/D195</f>
        <v>2.80390946502058</v>
      </c>
      <c r="K195" s="72" t="n">
        <f aca="false">L195+M195+E195</f>
        <v>545.08</v>
      </c>
      <c r="L195" s="73" t="n">
        <f aca="false">F195*1163</f>
        <v>0</v>
      </c>
      <c r="M195" s="73" t="n">
        <f aca="false">G195*9.5</f>
        <v>0</v>
      </c>
      <c r="N195" s="20"/>
      <c r="O195" s="69"/>
    </row>
    <row r="196" customFormat="false" ht="16.35" hidden="false" customHeight="true" outlineLevel="0" collapsed="false">
      <c r="A196" s="42" t="n">
        <v>27</v>
      </c>
      <c r="B196" s="15" t="s">
        <v>175</v>
      </c>
      <c r="C196" s="43" t="n">
        <v>15</v>
      </c>
      <c r="D196" s="43" t="n">
        <v>277</v>
      </c>
      <c r="E196" s="45" t="n">
        <f aca="false">SUM([1]Cічень!E200+[1]Лютий!E200+[1]Березень!E200)</f>
        <v>756.17</v>
      </c>
      <c r="F196" s="45" t="n">
        <f aca="false">SUM([1]Cічень!F200+[1]Лютий!F200+[1]Березень!F200)</f>
        <v>0</v>
      </c>
      <c r="G196" s="45" t="n">
        <f aca="false">SUM([1]Cічень!G200+[1]Лютий!G200+[1]Березень!G200)</f>
        <v>0</v>
      </c>
      <c r="H196" s="45" t="n">
        <f aca="false">SUM([1]Cічень!H200+[1]Лютий!H200+[1]Березень!H200)</f>
        <v>0</v>
      </c>
      <c r="I196" s="45" t="n">
        <f aca="false">SUM([1]Cічень!I200+[1]Лютий!I200+[1]Березень!I200)</f>
        <v>0</v>
      </c>
      <c r="J196" s="60" t="n">
        <f aca="false">K196/D196</f>
        <v>2.72985559566787</v>
      </c>
      <c r="K196" s="72" t="n">
        <f aca="false">L196+M196+E196</f>
        <v>756.17</v>
      </c>
      <c r="L196" s="73" t="n">
        <f aca="false">F196*1163</f>
        <v>0</v>
      </c>
      <c r="M196" s="73" t="n">
        <f aca="false">G196*9.5</f>
        <v>0</v>
      </c>
      <c r="N196" s="20"/>
      <c r="O196" s="69"/>
    </row>
    <row r="197" customFormat="false" ht="13.8" hidden="false" customHeight="false" outlineLevel="0" collapsed="false">
      <c r="A197" s="42" t="n">
        <v>28</v>
      </c>
      <c r="B197" s="15" t="s">
        <v>176</v>
      </c>
      <c r="C197" s="43" t="n">
        <v>9</v>
      </c>
      <c r="D197" s="43" t="n">
        <v>131.83</v>
      </c>
      <c r="E197" s="45" t="n">
        <f aca="false">SUM([1]Cічень!E203+[1]Лютий!E203+[1]Березень!E203)</f>
        <v>356.96</v>
      </c>
      <c r="F197" s="45" t="n">
        <f aca="false">SUM([1]Cічень!F203+[1]Лютий!F203+[1]Березень!F203)</f>
        <v>0</v>
      </c>
      <c r="G197" s="45" t="n">
        <f aca="false">SUM([1]Cічень!G203+[1]Лютий!G203+[1]Березень!G203)</f>
        <v>0</v>
      </c>
      <c r="H197" s="45" t="n">
        <f aca="false">SUM([1]Cічень!H203+[1]Лютий!H203+[1]Березень!H203)</f>
        <v>0</v>
      </c>
      <c r="I197" s="45" t="n">
        <f aca="false">SUM([1]Cічень!I203+[1]Лютий!I203+[1]Березень!I203)</f>
        <v>0</v>
      </c>
      <c r="J197" s="60" t="n">
        <f aca="false">K197/D197</f>
        <v>2.70772965182432</v>
      </c>
      <c r="K197" s="72" t="n">
        <f aca="false">L197+M197+E197</f>
        <v>356.96</v>
      </c>
      <c r="L197" s="73" t="n">
        <f aca="false">F197*1163</f>
        <v>0</v>
      </c>
      <c r="M197" s="73" t="n">
        <f aca="false">G197*9.5</f>
        <v>0</v>
      </c>
      <c r="N197" s="20"/>
      <c r="O197" s="69"/>
    </row>
    <row r="198" customFormat="false" ht="23.85" hidden="false" customHeight="false" outlineLevel="0" collapsed="false">
      <c r="A198" s="42" t="n">
        <v>29</v>
      </c>
      <c r="B198" s="15" t="s">
        <v>177</v>
      </c>
      <c r="C198" s="43" t="n">
        <v>114</v>
      </c>
      <c r="D198" s="43" t="n">
        <v>471.9</v>
      </c>
      <c r="E198" s="45" t="n">
        <f aca="false">SUM([1]Cічень!E197+[1]Лютий!E197+[1]Березень!E197)</f>
        <v>1040.47</v>
      </c>
      <c r="F198" s="45" t="n">
        <f aca="false">SUM([1]Cічень!F197+[1]Лютий!F197+[1]Березень!F197)</f>
        <v>0</v>
      </c>
      <c r="G198" s="45" t="n">
        <f aca="false">SUM([1]Cічень!G197+[1]Лютий!G197+[1]Березень!G197)</f>
        <v>0</v>
      </c>
      <c r="H198" s="45" t="n">
        <f aca="false">SUM([1]Cічень!H197+[1]Лютий!H197+[1]Березень!H197)</f>
        <v>17.12</v>
      </c>
      <c r="I198" s="45" t="n">
        <f aca="false">SUM([1]Cічень!I197+[1]Лютий!I197+[1]Березень!I197)</f>
        <v>3</v>
      </c>
      <c r="J198" s="60" t="n">
        <f aca="false">K198/D198</f>
        <v>2.20485272303454</v>
      </c>
      <c r="K198" s="72" t="n">
        <f aca="false">L198+M198+E198</f>
        <v>1040.47</v>
      </c>
      <c r="L198" s="73" t="n">
        <f aca="false">F198*1163</f>
        <v>0</v>
      </c>
      <c r="M198" s="73" t="n">
        <f aca="false">G198*9.5</f>
        <v>0</v>
      </c>
      <c r="N198" s="20"/>
      <c r="O198" s="69"/>
    </row>
    <row r="199" customFormat="false" ht="13.8" hidden="false" customHeight="false" outlineLevel="0" collapsed="false">
      <c r="A199" s="42" t="n">
        <v>30</v>
      </c>
      <c r="B199" s="15" t="s">
        <v>178</v>
      </c>
      <c r="C199" s="43" t="n">
        <v>63</v>
      </c>
      <c r="D199" s="43" t="n">
        <v>198.3</v>
      </c>
      <c r="E199" s="45" t="n">
        <f aca="false">SUM([1]Cічень!E192+[1]Лютий!E192+[1]Березень!E192)</f>
        <v>386.63</v>
      </c>
      <c r="F199" s="45" t="n">
        <f aca="false">SUM([1]Cічень!F192+[1]Лютий!F192+[1]Березень!F192)</f>
        <v>0</v>
      </c>
      <c r="G199" s="45" t="n">
        <f aca="false">SUM([1]Cічень!G192+[1]Лютий!G192+[1]Березень!G192)</f>
        <v>0</v>
      </c>
      <c r="H199" s="45" t="n">
        <f aca="false">SUM([1]Cічень!H192+[1]Лютий!H192+[1]Березень!H192)</f>
        <v>4</v>
      </c>
      <c r="I199" s="45" t="n">
        <f aca="false">SUM([1]Cічень!I192+[1]Лютий!I192+[1]Березень!I192)</f>
        <v>0</v>
      </c>
      <c r="J199" s="60" t="n">
        <f aca="false">K199/D199</f>
        <v>1.94972264246092</v>
      </c>
      <c r="K199" s="72" t="n">
        <f aca="false">L199+M199+E199</f>
        <v>386.63</v>
      </c>
      <c r="L199" s="73" t="n">
        <f aca="false">F199*1163</f>
        <v>0</v>
      </c>
      <c r="M199" s="73" t="n">
        <f aca="false">G199*9.5</f>
        <v>0</v>
      </c>
      <c r="N199" s="20"/>
      <c r="O199" s="69"/>
    </row>
    <row r="200" customFormat="false" ht="13.8" hidden="false" customHeight="false" outlineLevel="0" collapsed="false">
      <c r="A200" s="42" t="n">
        <v>31</v>
      </c>
      <c r="B200" s="15" t="s">
        <v>179</v>
      </c>
      <c r="C200" s="43" t="n">
        <v>32</v>
      </c>
      <c r="D200" s="43" t="n">
        <v>84.5</v>
      </c>
      <c r="E200" s="45" t="n">
        <f aca="false">SUM([1]Cічень!E199+[1]Лютий!E199+[1]Березень!E199)</f>
        <v>130.71</v>
      </c>
      <c r="F200" s="45" t="n">
        <f aca="false">SUM([1]Cічень!F199+[1]Лютий!F199+[1]Березень!F199)</f>
        <v>0</v>
      </c>
      <c r="G200" s="45" t="n">
        <f aca="false">SUM([1]Cічень!G199+[1]Лютий!G199+[1]Березень!G199)</f>
        <v>0</v>
      </c>
      <c r="H200" s="45" t="n">
        <f aca="false">SUM([1]Cічень!H199+[1]Лютий!H199+[1]Березень!H199)</f>
        <v>3</v>
      </c>
      <c r="I200" s="45" t="n">
        <f aca="false">SUM([1]Cічень!I199+[1]Лютий!I199+[1]Березень!I199)</f>
        <v>0</v>
      </c>
      <c r="J200" s="60" t="n">
        <f aca="false">K200/D200</f>
        <v>1.54686390532544</v>
      </c>
      <c r="K200" s="72" t="n">
        <f aca="false">L200+M200+E200</f>
        <v>130.71</v>
      </c>
      <c r="L200" s="73" t="n">
        <f aca="false">F200*1163</f>
        <v>0</v>
      </c>
      <c r="M200" s="73" t="n">
        <f aca="false">G200*9.5</f>
        <v>0</v>
      </c>
      <c r="N200" s="20"/>
      <c r="O200" s="69"/>
    </row>
    <row r="201" customFormat="false" ht="13.8" hidden="false" customHeight="false" outlineLevel="0" collapsed="false">
      <c r="A201" s="42" t="n">
        <v>32</v>
      </c>
      <c r="B201" s="15" t="s">
        <v>180</v>
      </c>
      <c r="C201" s="43" t="n">
        <v>57</v>
      </c>
      <c r="D201" s="43" t="n">
        <v>240.1</v>
      </c>
      <c r="E201" s="45" t="n">
        <f aca="false">SUM([1]Cічень!E202+[1]Лютий!E202+[1]Березень!E202)</f>
        <v>291.75</v>
      </c>
      <c r="F201" s="45" t="n">
        <f aca="false">SUM([1]Cічень!F202+[1]Лютий!F202+[1]Березень!F202)</f>
        <v>0</v>
      </c>
      <c r="G201" s="45" t="n">
        <f aca="false">SUM([1]Cічень!G202+[1]Лютий!G202+[1]Березень!G202)</f>
        <v>0</v>
      </c>
      <c r="H201" s="45" t="n">
        <f aca="false">SUM([1]Cічень!H202+[1]Лютий!H202+[1]Березень!H202)</f>
        <v>5.63</v>
      </c>
      <c r="I201" s="45" t="n">
        <f aca="false">SUM([1]Cічень!I202+[1]Лютий!I202+[1]Березень!I202)</f>
        <v>0</v>
      </c>
      <c r="J201" s="60" t="n">
        <f aca="false">K201/D201</f>
        <v>1.21511870054144</v>
      </c>
      <c r="K201" s="72" t="n">
        <f aca="false">L201+M201+E201</f>
        <v>291.75</v>
      </c>
      <c r="L201" s="73" t="n">
        <f aca="false">F201*1163</f>
        <v>0</v>
      </c>
      <c r="M201" s="73" t="n">
        <f aca="false">G201*9.5</f>
        <v>0</v>
      </c>
      <c r="N201" s="20"/>
      <c r="O201" s="69"/>
    </row>
    <row r="202" customFormat="false" ht="13.8" hidden="false" customHeight="false" outlineLevel="0" collapsed="false">
      <c r="A202" s="42" t="n">
        <v>33</v>
      </c>
      <c r="B202" s="15" t="s">
        <v>181</v>
      </c>
      <c r="C202" s="43" t="n">
        <v>45</v>
      </c>
      <c r="D202" s="43" t="n">
        <v>140</v>
      </c>
      <c r="E202" s="45" t="n">
        <f aca="false">SUM([1]Cічень!E205+[1]Лютий!E205+[1]Березень!E205)</f>
        <v>155.41</v>
      </c>
      <c r="F202" s="45" t="n">
        <f aca="false">SUM([1]Cічень!F205+[1]Лютий!F205+[1]Березень!F205)</f>
        <v>0</v>
      </c>
      <c r="G202" s="45" t="n">
        <f aca="false">SUM([1]Cічень!G205+[1]Лютий!G205+[1]Березень!G205)</f>
        <v>0</v>
      </c>
      <c r="H202" s="45" t="n">
        <f aca="false">SUM([1]Cічень!H205+[1]Лютий!H205+[1]Березень!H205)</f>
        <v>0</v>
      </c>
      <c r="I202" s="45" t="n">
        <f aca="false">SUM([1]Cічень!I205+[1]Лютий!I205+[1]Березень!I205)</f>
        <v>0</v>
      </c>
      <c r="J202" s="60" t="n">
        <f aca="false">K202/D202</f>
        <v>1.11007142857143</v>
      </c>
      <c r="K202" s="72" t="n">
        <f aca="false">L202+M202+E202</f>
        <v>155.41</v>
      </c>
      <c r="L202" s="73" t="n">
        <f aca="false">F202*1163</f>
        <v>0</v>
      </c>
      <c r="M202" s="73" t="n">
        <f aca="false">G202*9.5</f>
        <v>0</v>
      </c>
      <c r="N202" s="20"/>
      <c r="O202" s="69"/>
    </row>
    <row r="203" customFormat="false" ht="13.8" hidden="false" customHeight="false" outlineLevel="0" collapsed="false">
      <c r="A203" s="42" t="n">
        <v>34</v>
      </c>
      <c r="B203" s="15" t="s">
        <v>182</v>
      </c>
      <c r="C203" s="43" t="n">
        <v>55</v>
      </c>
      <c r="D203" s="43" t="n">
        <v>56</v>
      </c>
      <c r="E203" s="45" t="n">
        <f aca="false">SUM([1]Cічень!E201+[1]Лютий!E201+[1]Березень!E201)</f>
        <v>55.24</v>
      </c>
      <c r="F203" s="45" t="n">
        <f aca="false">SUM([1]Cічень!F201+[1]Лютий!F201+[1]Березень!F201)</f>
        <v>0</v>
      </c>
      <c r="G203" s="45" t="n">
        <f aca="false">SUM([1]Cічень!G201+[1]Лютий!G201+[1]Березень!G201)</f>
        <v>0</v>
      </c>
      <c r="H203" s="45" t="n">
        <f aca="false">SUM([1]Cічень!H201+[1]Лютий!H201+[1]Березень!H201)</f>
        <v>0</v>
      </c>
      <c r="I203" s="45" t="n">
        <f aca="false">SUM([1]Cічень!I201+[1]Лютий!I201+[1]Березень!I201)</f>
        <v>0</v>
      </c>
      <c r="J203" s="60" t="n">
        <f aca="false">K203/D203</f>
        <v>0.986428571428571</v>
      </c>
      <c r="K203" s="72" t="n">
        <f aca="false">L203+M203+E203</f>
        <v>55.24</v>
      </c>
      <c r="L203" s="73" t="n">
        <f aca="false">F203*1163</f>
        <v>0</v>
      </c>
      <c r="M203" s="73" t="n">
        <f aca="false">G203*9.5</f>
        <v>0</v>
      </c>
      <c r="N203" s="20"/>
      <c r="O203" s="69"/>
    </row>
    <row r="204" customFormat="false" ht="13.8" hidden="false" customHeight="false" outlineLevel="0" collapsed="false">
      <c r="A204" s="42" t="n">
        <v>35</v>
      </c>
      <c r="B204" s="15" t="s">
        <v>183</v>
      </c>
      <c r="C204" s="43" t="n">
        <v>7</v>
      </c>
      <c r="D204" s="43" t="n">
        <v>372.6</v>
      </c>
      <c r="E204" s="45" t="n">
        <f aca="false">SUM([1]Cічень!E204+[1]Лютий!E204+[1]Березень!E204)</f>
        <v>346.57</v>
      </c>
      <c r="F204" s="45" t="n">
        <f aca="false">SUM([1]Cічень!F204+[1]Лютий!F204+[1]Березень!F204)</f>
        <v>0</v>
      </c>
      <c r="G204" s="45" t="n">
        <f aca="false">SUM([1]Cічень!G204+[1]Лютий!G204+[1]Березень!G204)</f>
        <v>0</v>
      </c>
      <c r="H204" s="45" t="n">
        <f aca="false">SUM([1]Cічень!H204+[1]Лютий!H204+[1]Березень!H204)</f>
        <v>0</v>
      </c>
      <c r="I204" s="45" t="n">
        <f aca="false">SUM([1]Cічень!I204+[1]Лютий!I204+[1]Березень!I204)</f>
        <v>0</v>
      </c>
      <c r="J204" s="60" t="n">
        <f aca="false">K204/D204</f>
        <v>0.930139559849705</v>
      </c>
      <c r="K204" s="72" t="n">
        <f aca="false">L204+M204+E204</f>
        <v>346.57</v>
      </c>
      <c r="L204" s="73" t="n">
        <f aca="false">F204*1163</f>
        <v>0</v>
      </c>
      <c r="M204" s="73" t="n">
        <f aca="false">G204*9.5</f>
        <v>0</v>
      </c>
      <c r="N204" s="20"/>
      <c r="O204" s="69"/>
    </row>
    <row r="205" customFormat="false" ht="13.8" hidden="false" customHeight="false" outlineLevel="0" collapsed="false">
      <c r="A205" s="42" t="n">
        <v>36</v>
      </c>
      <c r="B205" s="15" t="s">
        <v>184</v>
      </c>
      <c r="C205" s="43" t="n">
        <v>62</v>
      </c>
      <c r="D205" s="43" t="n">
        <v>154.2</v>
      </c>
      <c r="E205" s="45" t="n">
        <f aca="false">SUM([1]Cічень!E198+[1]Лютий!E198+[1]Березень!E198)</f>
        <v>85.83</v>
      </c>
      <c r="F205" s="45" t="n">
        <f aca="false">SUM([1]Cічень!F198+[1]Лютий!F198+[1]Березень!F198)</f>
        <v>0</v>
      </c>
      <c r="G205" s="45" t="n">
        <f aca="false">SUM([1]Cічень!G198+[1]Лютий!G198+[1]Березень!G198)</f>
        <v>0</v>
      </c>
      <c r="H205" s="45" t="n">
        <f aca="false">SUM([1]Cічень!H198+[1]Лютий!H198+[1]Березень!H198)</f>
        <v>8.12</v>
      </c>
      <c r="I205" s="45" t="n">
        <f aca="false">SUM([1]Cічень!I198+[1]Лютий!I198+[1]Березень!I198)</f>
        <v>0</v>
      </c>
      <c r="J205" s="60" t="n">
        <f aca="false">K205/D205</f>
        <v>0.556614785992218</v>
      </c>
      <c r="K205" s="72" t="n">
        <f aca="false">L205+M205+E205</f>
        <v>85.83</v>
      </c>
      <c r="L205" s="73" t="n">
        <f aca="false">F205*1163</f>
        <v>0</v>
      </c>
      <c r="M205" s="73" t="n">
        <f aca="false">G205*9.5</f>
        <v>0</v>
      </c>
      <c r="N205" s="20"/>
      <c r="O205" s="69"/>
    </row>
    <row r="206" customFormat="false" ht="13.8" hidden="false" customHeight="false" outlineLevel="0" collapsed="false">
      <c r="A206" s="52"/>
      <c r="B206" s="53" t="s">
        <v>185</v>
      </c>
      <c r="C206" s="54" t="n">
        <f aca="false">SUM(C170:C205)</f>
        <v>4326</v>
      </c>
      <c r="D206" s="54" t="n">
        <f aca="false">SUM(D170:D205)</f>
        <v>21839.93</v>
      </c>
      <c r="E206" s="54" t="n">
        <f aca="false">SUM(E170:E205)</f>
        <v>78313.94</v>
      </c>
      <c r="F206" s="54" t="n">
        <f aca="false">SUM(F170:F205)</f>
        <v>1027.54</v>
      </c>
      <c r="G206" s="54" t="n">
        <f aca="false">SUM(G170:G205)</f>
        <v>13383.92</v>
      </c>
      <c r="H206" s="54" t="n">
        <f aca="false">SUM(H170:H205)</f>
        <v>687.11</v>
      </c>
      <c r="I206" s="54" t="n">
        <f aca="false">SUM(I170:I205)</f>
        <v>10.5</v>
      </c>
      <c r="J206" s="68"/>
      <c r="K206" s="58"/>
      <c r="L206" s="58"/>
      <c r="M206" s="58"/>
      <c r="N206" s="20"/>
      <c r="O206" s="69"/>
    </row>
    <row r="207" customFormat="false" ht="13.8" hidden="false" customHeight="false" outlineLevel="0" collapsed="false">
      <c r="A207" s="52"/>
      <c r="B207" s="53" t="s">
        <v>186</v>
      </c>
      <c r="C207" s="54"/>
      <c r="D207" s="54"/>
      <c r="E207" s="54"/>
      <c r="F207" s="54"/>
      <c r="G207" s="54"/>
      <c r="H207" s="54"/>
      <c r="I207" s="54"/>
      <c r="J207" s="60" t="n">
        <f aca="false">SUM(J170:J205)/36</f>
        <v>35.4589569559111</v>
      </c>
      <c r="K207" s="58"/>
      <c r="L207" s="58"/>
      <c r="M207" s="58"/>
      <c r="N207" s="20"/>
      <c r="O207" s="69"/>
    </row>
    <row r="208" customFormat="false" ht="18.6" hidden="false" customHeight="true" outlineLevel="0" collapsed="false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6"/>
      <c r="L208" s="6"/>
      <c r="M208" s="6"/>
      <c r="N208" s="20"/>
      <c r="O208" s="69"/>
    </row>
    <row r="209" customFormat="false" ht="17.1" hidden="false" customHeight="true" outlineLevel="0" collapsed="false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6"/>
      <c r="L209" s="6"/>
      <c r="M209" s="6"/>
      <c r="N209" s="20"/>
      <c r="O209" s="69"/>
    </row>
    <row r="210" customFormat="false" ht="24.75" hidden="false" customHeight="true" outlineLevel="0" collapsed="false">
      <c r="A210" s="8" t="s">
        <v>1</v>
      </c>
      <c r="B210" s="9" t="s">
        <v>2</v>
      </c>
      <c r="C210" s="9" t="s">
        <v>3</v>
      </c>
      <c r="D210" s="9" t="s">
        <v>4</v>
      </c>
      <c r="E210" s="9" t="s">
        <v>5</v>
      </c>
      <c r="F210" s="9"/>
      <c r="G210" s="9"/>
      <c r="H210" s="9"/>
      <c r="I210" s="9"/>
      <c r="J210" s="9" t="s">
        <v>6</v>
      </c>
      <c r="K210" s="9" t="s">
        <v>7</v>
      </c>
      <c r="L210" s="9"/>
      <c r="M210" s="9"/>
      <c r="N210" s="20"/>
      <c r="O210" s="69"/>
    </row>
    <row r="211" customFormat="false" ht="35.1" hidden="false" customHeight="false" outlineLevel="0" collapsed="false">
      <c r="A211" s="8"/>
      <c r="B211" s="9"/>
      <c r="C211" s="9"/>
      <c r="D211" s="9"/>
      <c r="E211" s="9" t="s">
        <v>8</v>
      </c>
      <c r="F211" s="9" t="s">
        <v>9</v>
      </c>
      <c r="G211" s="9" t="s">
        <v>10</v>
      </c>
      <c r="H211" s="9" t="s">
        <v>11</v>
      </c>
      <c r="I211" s="9" t="s">
        <v>12</v>
      </c>
      <c r="J211" s="9"/>
      <c r="K211" s="9" t="s">
        <v>13</v>
      </c>
      <c r="L211" s="9" t="s">
        <v>14</v>
      </c>
      <c r="M211" s="9" t="s">
        <v>15</v>
      </c>
      <c r="N211" s="20"/>
      <c r="O211" s="69"/>
    </row>
    <row r="212" customFormat="false" ht="13.8" hidden="false" customHeight="false" outlineLevel="0" collapsed="false">
      <c r="A212" s="41" t="s">
        <v>187</v>
      </c>
      <c r="B212" s="41"/>
      <c r="C212" s="41"/>
      <c r="D212" s="41"/>
      <c r="E212" s="41"/>
      <c r="F212" s="41"/>
      <c r="G212" s="41"/>
      <c r="H212" s="41"/>
      <c r="I212" s="41"/>
      <c r="J212" s="41"/>
      <c r="K212" s="41"/>
      <c r="L212" s="41"/>
      <c r="M212" s="41"/>
      <c r="N212" s="20"/>
      <c r="O212" s="69"/>
    </row>
    <row r="213" customFormat="false" ht="13.8" hidden="false" customHeight="false" outlineLevel="0" collapsed="false">
      <c r="A213" s="61" t="n">
        <v>1</v>
      </c>
      <c r="B213" s="74" t="s">
        <v>188</v>
      </c>
      <c r="C213" s="75" t="n">
        <v>1000</v>
      </c>
      <c r="D213" s="75" t="n">
        <v>2559.06</v>
      </c>
      <c r="E213" s="45" t="n">
        <f aca="false">SUM([1]Cічень!E215+[1]Лютий!E215+[1]Березень!E215)</f>
        <v>37182.68</v>
      </c>
      <c r="F213" s="45" t="n">
        <f aca="false">SUM([1]Cічень!F215+[1]Лютий!F215+[1]Березень!F215)</f>
        <v>212.24</v>
      </c>
      <c r="G213" s="45" t="n">
        <f aca="false">SUM([1]Cічень!G215+[1]Лютий!G215+[1]Березень!G215)</f>
        <v>0</v>
      </c>
      <c r="H213" s="45" t="n">
        <f aca="false">SUM([1]Cічень!H215+[1]Лютий!H215+[1]Березень!H215)</f>
        <v>1857.92</v>
      </c>
      <c r="I213" s="45" t="n">
        <f aca="false">SUM([1]Cічень!I215+[1]Лютий!I215+[1]Березень!I215)</f>
        <v>0</v>
      </c>
      <c r="J213" s="76" t="n">
        <f aca="false">K213/D213</f>
        <v>110.985205505146</v>
      </c>
      <c r="K213" s="77" t="n">
        <f aca="false">L213+M213+E213</f>
        <v>284017.8</v>
      </c>
      <c r="L213" s="77" t="n">
        <f aca="false">F213*1163</f>
        <v>246835.12</v>
      </c>
      <c r="M213" s="77" t="n">
        <f aca="false">G213*9.5</f>
        <v>0</v>
      </c>
      <c r="N213" s="20"/>
      <c r="O213" s="69"/>
    </row>
    <row r="214" customFormat="false" ht="13.8" hidden="false" customHeight="false" outlineLevel="0" collapsed="false">
      <c r="A214" s="61" t="n">
        <v>2</v>
      </c>
      <c r="B214" s="74" t="s">
        <v>189</v>
      </c>
      <c r="C214" s="75" t="n">
        <v>61</v>
      </c>
      <c r="D214" s="75" t="n">
        <v>861</v>
      </c>
      <c r="E214" s="45" t="n">
        <f aca="false">SUM([1]Cічень!E213+[1]Лютий!E213+[1]Березень!E213)</f>
        <v>10506.45</v>
      </c>
      <c r="F214" s="45" t="n">
        <f aca="false">SUM([1]Cічень!F213+[1]Лютий!F213+[1]Березень!F213)</f>
        <v>0</v>
      </c>
      <c r="G214" s="45" t="n">
        <f aca="false">SUM([1]Cічень!G213+[1]Лютий!G213+[1]Березень!G213)</f>
        <v>5204.61</v>
      </c>
      <c r="H214" s="45" t="n">
        <f aca="false">SUM([1]Cічень!H213+[1]Лютий!H213+[1]Березень!H213)</f>
        <v>7.15</v>
      </c>
      <c r="I214" s="45" t="n">
        <f aca="false">SUM([1]Cічень!I213+[1]Лютий!I213+[1]Березень!I213)</f>
        <v>0</v>
      </c>
      <c r="J214" s="76" t="n">
        <f aca="false">K214/D214</f>
        <v>69.6286236933798</v>
      </c>
      <c r="K214" s="77" t="n">
        <f aca="false">L214+M214+E214</f>
        <v>59950.245</v>
      </c>
      <c r="L214" s="77" t="n">
        <f aca="false">F214*1163</f>
        <v>0</v>
      </c>
      <c r="M214" s="77" t="n">
        <f aca="false">G214*9.5</f>
        <v>49443.795</v>
      </c>
      <c r="N214" s="20"/>
      <c r="O214" s="69"/>
    </row>
    <row r="215" customFormat="false" ht="13.8" hidden="false" customHeight="false" outlineLevel="0" collapsed="false">
      <c r="A215" s="61" t="n">
        <v>3</v>
      </c>
      <c r="B215" s="74" t="s">
        <v>190</v>
      </c>
      <c r="C215" s="75" t="n">
        <v>193</v>
      </c>
      <c r="D215" s="75" t="n">
        <v>1427.58</v>
      </c>
      <c r="E215" s="45" t="n">
        <f aca="false">SUM([1]Cічень!E214+[1]Лютий!E214+[1]Березень!E214)</f>
        <v>9586.21</v>
      </c>
      <c r="F215" s="45" t="n">
        <f aca="false">SUM([1]Cічень!F214+[1]Лютий!F214+[1]Березень!F214)</f>
        <v>63.34</v>
      </c>
      <c r="G215" s="45" t="n">
        <f aca="false">SUM([1]Cічень!G214+[1]Лютий!G214+[1]Березень!G214)</f>
        <v>0</v>
      </c>
      <c r="H215" s="45" t="n">
        <f aca="false">SUM([1]Cічень!H214+[1]Лютий!H214+[1]Березень!H214)</f>
        <v>101.43</v>
      </c>
      <c r="I215" s="45" t="n">
        <f aca="false">SUM([1]Cічень!I214+[1]Лютий!I214+[1]Березень!I214)</f>
        <v>26.38</v>
      </c>
      <c r="J215" s="76" t="n">
        <f aca="false">K215/D215</f>
        <v>58.3159122430967</v>
      </c>
      <c r="K215" s="77" t="n">
        <f aca="false">L215+M215+E215</f>
        <v>83250.63</v>
      </c>
      <c r="L215" s="77" t="n">
        <f aca="false">F215*1163</f>
        <v>73664.42</v>
      </c>
      <c r="M215" s="77" t="n">
        <f aca="false">G215*9.5</f>
        <v>0</v>
      </c>
      <c r="N215" s="20"/>
      <c r="O215" s="69"/>
    </row>
    <row r="216" customFormat="false" ht="13.8" hidden="false" customHeight="false" outlineLevel="0" collapsed="false">
      <c r="A216" s="61" t="n">
        <v>4</v>
      </c>
      <c r="B216" s="74" t="s">
        <v>191</v>
      </c>
      <c r="C216" s="75" t="n">
        <v>60</v>
      </c>
      <c r="D216" s="75" t="n">
        <v>217</v>
      </c>
      <c r="E216" s="45" t="n">
        <f aca="false">SUM([1]Cічень!E216+[1]Лютий!E216+[1]Березень!E216)</f>
        <v>865.56</v>
      </c>
      <c r="F216" s="45" t="n">
        <f aca="false">SUM([1]Cічень!F216+[1]Лютий!F216+[1]Березень!F216)</f>
        <v>9.36</v>
      </c>
      <c r="G216" s="45" t="n">
        <f aca="false">SUM([1]Cічень!G216+[1]Лютий!G216+[1]Березень!G216)</f>
        <v>0</v>
      </c>
      <c r="H216" s="45" t="n">
        <f aca="false">SUM([1]Cічень!H216+[1]Лютий!H216+[1]Березень!H216)</f>
        <v>17.14</v>
      </c>
      <c r="I216" s="45" t="n">
        <f aca="false">SUM([1]Cічень!I216+[1]Лютий!I216+[1]Березень!I216)</f>
        <v>1</v>
      </c>
      <c r="J216" s="76" t="n">
        <f aca="false">K216/D216</f>
        <v>54.1531797235023</v>
      </c>
      <c r="K216" s="77" t="n">
        <f aca="false">L216+M216+E216</f>
        <v>11751.24</v>
      </c>
      <c r="L216" s="77" t="n">
        <f aca="false">F216*1163</f>
        <v>10885.68</v>
      </c>
      <c r="M216" s="77" t="n">
        <f aca="false">G216*9.5</f>
        <v>0</v>
      </c>
      <c r="N216" s="20"/>
      <c r="O216" s="69"/>
    </row>
    <row r="217" customFormat="false" ht="13.8" hidden="false" customHeight="false" outlineLevel="0" collapsed="false">
      <c r="A217" s="61" t="n">
        <v>5</v>
      </c>
      <c r="B217" s="74" t="s">
        <v>192</v>
      </c>
      <c r="C217" s="75" t="n">
        <v>280</v>
      </c>
      <c r="D217" s="75" t="n">
        <v>1318.3</v>
      </c>
      <c r="E217" s="45" t="n">
        <f aca="false">SUM([1]Cічень!E217+[1]Лютий!E217+[1]Березень!E217)</f>
        <v>47014.23</v>
      </c>
      <c r="F217" s="45" t="n">
        <f aca="false">SUM([1]Cічень!F217+[1]Лютий!F217+[1]Березень!F217)</f>
        <v>0</v>
      </c>
      <c r="G217" s="45" t="n">
        <f aca="false">SUM([1]Cічень!G217+[1]Лютий!G217+[1]Березень!G217)</f>
        <v>0</v>
      </c>
      <c r="H217" s="45" t="n">
        <f aca="false">SUM([1]Cічень!H217+[1]Лютий!H217+[1]Березень!H217)</f>
        <v>117.56</v>
      </c>
      <c r="I217" s="45" t="n">
        <f aca="false">SUM([1]Cічень!I217+[1]Лютий!I217+[1]Березень!I217)</f>
        <v>0</v>
      </c>
      <c r="J217" s="76" t="n">
        <f aca="false">K217/D217</f>
        <v>35.6627702343928</v>
      </c>
      <c r="K217" s="77" t="n">
        <f aca="false">L217+M217+E217</f>
        <v>47014.23</v>
      </c>
      <c r="L217" s="77" t="n">
        <f aca="false">F217*1163</f>
        <v>0</v>
      </c>
      <c r="M217" s="77" t="n">
        <f aca="false">G217*9.5</f>
        <v>0</v>
      </c>
      <c r="N217" s="20"/>
      <c r="O217" s="69"/>
    </row>
    <row r="218" customFormat="false" ht="13.8" hidden="false" customHeight="false" outlineLevel="0" collapsed="false">
      <c r="A218" s="61" t="n">
        <v>6</v>
      </c>
      <c r="B218" s="74" t="s">
        <v>193</v>
      </c>
      <c r="C218" s="75" t="n">
        <v>80</v>
      </c>
      <c r="D218" s="75" t="n">
        <v>213.7</v>
      </c>
      <c r="E218" s="45" t="n">
        <f aca="false">SUM([1]Cічень!E219+[1]Лютий!E219+[1]Березень!E219)</f>
        <v>249.36</v>
      </c>
      <c r="F218" s="45" t="n">
        <f aca="false">SUM([1]Cічень!F219+[1]Лютий!F219+[1]Березень!F219)</f>
        <v>0</v>
      </c>
      <c r="G218" s="45" t="n">
        <f aca="false">SUM([1]Cічень!G219+[1]Лютий!G219+[1]Березень!G219)</f>
        <v>0</v>
      </c>
      <c r="H218" s="45" t="n">
        <f aca="false">SUM([1]Cічень!H219+[1]Лютий!H219+[1]Березень!H219)</f>
        <v>8.15</v>
      </c>
      <c r="I218" s="45" t="n">
        <f aca="false">SUM([1]Cічень!I219+[1]Лютий!I219+[1]Березень!I219)</f>
        <v>7</v>
      </c>
      <c r="J218" s="76" t="n">
        <f aca="false">K218/D218</f>
        <v>1.1668694431446</v>
      </c>
      <c r="K218" s="77" t="n">
        <f aca="false">L218+M218+E218</f>
        <v>249.36</v>
      </c>
      <c r="L218" s="77" t="n">
        <f aca="false">F218*1163</f>
        <v>0</v>
      </c>
      <c r="M218" s="77" t="n">
        <f aca="false">G218*9.5</f>
        <v>0</v>
      </c>
      <c r="N218" s="20"/>
      <c r="O218" s="69"/>
    </row>
    <row r="219" customFormat="false" ht="13.8" hidden="false" customHeight="false" outlineLevel="0" collapsed="false">
      <c r="A219" s="61" t="n">
        <v>7</v>
      </c>
      <c r="B219" s="74" t="s">
        <v>194</v>
      </c>
      <c r="C219" s="75" t="n">
        <v>40</v>
      </c>
      <c r="D219" s="75" t="n">
        <v>173.8</v>
      </c>
      <c r="E219" s="45" t="n">
        <f aca="false">SUM([1]Cічень!E220+[1]Лютий!E220+[1]Березень!E220)</f>
        <v>107.43</v>
      </c>
      <c r="F219" s="45" t="n">
        <f aca="false">SUM([1]Cічень!F220+[1]Лютий!F220+[1]Березень!F220)</f>
        <v>0</v>
      </c>
      <c r="G219" s="45" t="n">
        <f aca="false">SUM([1]Cічень!G220+[1]Лютий!G220+[1]Березень!G220)</f>
        <v>0</v>
      </c>
      <c r="H219" s="45" t="n">
        <f aca="false">SUM([1]Cічень!H220+[1]Лютий!H220+[1]Березень!H220)</f>
        <v>2.59</v>
      </c>
      <c r="I219" s="45" t="n">
        <f aca="false">SUM([1]Cічень!I220+[1]Лютий!I220+[1]Березень!I220)</f>
        <v>0</v>
      </c>
      <c r="J219" s="76" t="n">
        <f aca="false">K219/D219</f>
        <v>0.618124280782509</v>
      </c>
      <c r="K219" s="77" t="n">
        <f aca="false">L219+M219+E219</f>
        <v>107.43</v>
      </c>
      <c r="L219" s="77" t="n">
        <f aca="false">F219*1163</f>
        <v>0</v>
      </c>
      <c r="M219" s="77" t="n">
        <f aca="false">G219*9.5</f>
        <v>0</v>
      </c>
      <c r="N219" s="20"/>
      <c r="O219" s="69"/>
    </row>
    <row r="220" customFormat="false" ht="13.8" hidden="false" customHeight="false" outlineLevel="0" collapsed="false">
      <c r="A220" s="61" t="n">
        <v>8</v>
      </c>
      <c r="B220" s="74" t="s">
        <v>195</v>
      </c>
      <c r="C220" s="75"/>
      <c r="D220" s="75" t="n">
        <v>121.6</v>
      </c>
      <c r="E220" s="45" t="n">
        <f aca="false">SUM([1]Cічень!E218+[1]Лютий!E218+[1]Березень!E218)</f>
        <v>0</v>
      </c>
      <c r="F220" s="45" t="n">
        <f aca="false">SUM([1]Cічень!F218+[1]Лютий!F218+[1]Березень!F218)</f>
        <v>0</v>
      </c>
      <c r="G220" s="45" t="n">
        <f aca="false">SUM([1]Cічень!G218+[1]Лютий!G218+[1]Березень!G218)</f>
        <v>0</v>
      </c>
      <c r="H220" s="45" t="n">
        <f aca="false">SUM([1]Cічень!H218+[1]Лютий!H218+[1]Березень!H218)</f>
        <v>0</v>
      </c>
      <c r="I220" s="45" t="n">
        <f aca="false">SUM([1]Cічень!I218+[1]Лютий!I218+[1]Березень!I218)</f>
        <v>0</v>
      </c>
      <c r="J220" s="76" t="n">
        <f aca="false">K220/D220</f>
        <v>0</v>
      </c>
      <c r="K220" s="77" t="n">
        <f aca="false">L220+M220+E220</f>
        <v>0</v>
      </c>
      <c r="L220" s="77" t="n">
        <f aca="false">F220*1163</f>
        <v>0</v>
      </c>
      <c r="M220" s="77" t="n">
        <f aca="false">G220*9.5</f>
        <v>0</v>
      </c>
      <c r="N220" s="20"/>
      <c r="O220" s="69"/>
    </row>
    <row r="221" customFormat="false" ht="13.8" hidden="false" customHeight="false" outlineLevel="0" collapsed="false">
      <c r="A221" s="61" t="n">
        <v>9</v>
      </c>
      <c r="B221" s="74" t="s">
        <v>196</v>
      </c>
      <c r="C221" s="75" t="n">
        <v>25</v>
      </c>
      <c r="D221" s="75" t="n">
        <v>98.1</v>
      </c>
      <c r="E221" s="45" t="n">
        <f aca="false">SUM([1]Cічень!E221+[1]Лютий!E221+[1]Березень!E221)</f>
        <v>0</v>
      </c>
      <c r="F221" s="45" t="n">
        <f aca="false">SUM([1]Cічень!F221+[1]Лютий!F221+[1]Березень!F221)</f>
        <v>0</v>
      </c>
      <c r="G221" s="45" t="n">
        <f aca="false">SUM([1]Cічень!G221+[1]Лютий!G221+[1]Березень!G221)</f>
        <v>0</v>
      </c>
      <c r="H221" s="45" t="n">
        <f aca="false">SUM([1]Cічень!H221+[1]Лютий!H221+[1]Березень!H221)</f>
        <v>3.15</v>
      </c>
      <c r="I221" s="45" t="n">
        <f aca="false">SUM([1]Cічень!I221+[1]Лютий!I221+[1]Березень!I221)</f>
        <v>0</v>
      </c>
      <c r="J221" s="76" t="n">
        <f aca="false">K221/D221</f>
        <v>0</v>
      </c>
      <c r="K221" s="77" t="n">
        <f aca="false">L221+M221+E221</f>
        <v>0</v>
      </c>
      <c r="L221" s="77" t="n">
        <f aca="false">F221*1163</f>
        <v>0</v>
      </c>
      <c r="M221" s="77" t="n">
        <f aca="false">G221*9.5</f>
        <v>0</v>
      </c>
      <c r="N221" s="20"/>
      <c r="O221" s="69"/>
    </row>
    <row r="222" customFormat="false" ht="13.8" hidden="false" customHeight="false" outlineLevel="0" collapsed="false">
      <c r="A222" s="61" t="n">
        <v>10</v>
      </c>
      <c r="B222" s="78" t="s">
        <v>197</v>
      </c>
      <c r="C222" s="75" t="n">
        <v>20</v>
      </c>
      <c r="D222" s="75" t="n">
        <v>94.55</v>
      </c>
      <c r="E222" s="45" t="n">
        <f aca="false">SUM([1]Cічень!E222+[1]Лютий!E222+[1]Березень!E222)</f>
        <v>0</v>
      </c>
      <c r="F222" s="45" t="n">
        <f aca="false">SUM([1]Cічень!F222+[1]Лютий!F222+[1]Березень!F222)</f>
        <v>0</v>
      </c>
      <c r="G222" s="45" t="n">
        <f aca="false">SUM([1]Cічень!G222+[1]Лютий!G222+[1]Березень!G222)</f>
        <v>0</v>
      </c>
      <c r="H222" s="45" t="n">
        <f aca="false">SUM([1]Cічень!H222+[1]Лютий!H222+[1]Березень!H222)</f>
        <v>0</v>
      </c>
      <c r="I222" s="45" t="n">
        <f aca="false">SUM([1]Cічень!I222+[1]Лютий!I222+[1]Березень!I222)</f>
        <v>0</v>
      </c>
      <c r="J222" s="76" t="n">
        <f aca="false">K222/D222</f>
        <v>0</v>
      </c>
      <c r="K222" s="77" t="n">
        <f aca="false">L222+M222+E222</f>
        <v>0</v>
      </c>
      <c r="L222" s="77" t="n">
        <f aca="false">F222*1163</f>
        <v>0</v>
      </c>
      <c r="M222" s="77" t="n">
        <f aca="false">G222*9.5</f>
        <v>0</v>
      </c>
      <c r="N222" s="20"/>
      <c r="O222" s="69"/>
    </row>
    <row r="223" customFormat="false" ht="13.8" hidden="false" customHeight="false" outlineLevel="0" collapsed="false">
      <c r="A223" s="52"/>
      <c r="B223" s="53" t="s">
        <v>185</v>
      </c>
      <c r="C223" s="54" t="n">
        <f aca="false">SUM(C213:C222)</f>
        <v>1759</v>
      </c>
      <c r="D223" s="54" t="n">
        <f aca="false">SUM(D213:D222)</f>
        <v>7084.69</v>
      </c>
      <c r="E223" s="54" t="n">
        <f aca="false">SUM(E213:E222)</f>
        <v>105511.92</v>
      </c>
      <c r="F223" s="54" t="n">
        <f aca="false">SUM(F213:F222)</f>
        <v>284.94</v>
      </c>
      <c r="G223" s="79" t="n">
        <f aca="false">SUM(G213:G222)</f>
        <v>5204.61</v>
      </c>
      <c r="H223" s="54" t="n">
        <f aca="false">SUM(H213:H222)</f>
        <v>2115.09</v>
      </c>
      <c r="I223" s="54" t="n">
        <f aca="false">SUM(I213:I222)</f>
        <v>34.38</v>
      </c>
      <c r="J223" s="68"/>
      <c r="K223" s="58"/>
      <c r="L223" s="80"/>
      <c r="M223" s="58"/>
      <c r="N223" s="20"/>
      <c r="O223" s="69"/>
    </row>
    <row r="224" customFormat="false" ht="13.8" hidden="false" customHeight="false" outlineLevel="0" collapsed="false">
      <c r="A224" s="52"/>
      <c r="B224" s="53" t="s">
        <v>186</v>
      </c>
      <c r="C224" s="54"/>
      <c r="D224" s="54"/>
      <c r="E224" s="54"/>
      <c r="F224" s="54"/>
      <c r="G224" s="59"/>
      <c r="H224" s="54"/>
      <c r="I224" s="59"/>
      <c r="J224" s="60" t="n">
        <f aca="false">SUM(J213:J222)/10</f>
        <v>33.0530685123445</v>
      </c>
      <c r="K224" s="58"/>
      <c r="L224" s="58"/>
      <c r="M224" s="58"/>
      <c r="N224" s="20"/>
      <c r="O224" s="69"/>
    </row>
    <row r="225" customFormat="false" ht="13.8" hidden="false" customHeight="false" outlineLevel="0" collapsed="false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6"/>
      <c r="L225" s="6"/>
      <c r="M225" s="6"/>
      <c r="N225" s="20"/>
      <c r="O225" s="69"/>
    </row>
    <row r="226" customFormat="false" ht="23.85" hidden="false" customHeight="true" outlineLevel="0" collapsed="false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6"/>
      <c r="L226" s="6"/>
      <c r="M226" s="6"/>
      <c r="N226" s="20"/>
      <c r="O226" s="69"/>
    </row>
    <row r="227" customFormat="false" ht="26.25" hidden="false" customHeight="true" outlineLevel="0" collapsed="false">
      <c r="A227" s="8" t="s">
        <v>1</v>
      </c>
      <c r="B227" s="9" t="s">
        <v>2</v>
      </c>
      <c r="C227" s="9" t="s">
        <v>3</v>
      </c>
      <c r="D227" s="9" t="s">
        <v>4</v>
      </c>
      <c r="E227" s="9" t="s">
        <v>5</v>
      </c>
      <c r="F227" s="9"/>
      <c r="G227" s="9"/>
      <c r="H227" s="9"/>
      <c r="I227" s="9"/>
      <c r="J227" s="9" t="s">
        <v>6</v>
      </c>
      <c r="K227" s="9" t="s">
        <v>7</v>
      </c>
      <c r="L227" s="9"/>
      <c r="M227" s="9"/>
      <c r="N227" s="20"/>
      <c r="O227" s="69"/>
    </row>
    <row r="228" customFormat="false" ht="35.1" hidden="false" customHeight="false" outlineLevel="0" collapsed="false">
      <c r="A228" s="8"/>
      <c r="B228" s="9"/>
      <c r="C228" s="9"/>
      <c r="D228" s="9"/>
      <c r="E228" s="9" t="s">
        <v>8</v>
      </c>
      <c r="F228" s="9" t="s">
        <v>9</v>
      </c>
      <c r="G228" s="9" t="s">
        <v>10</v>
      </c>
      <c r="H228" s="9" t="s">
        <v>11</v>
      </c>
      <c r="I228" s="9" t="s">
        <v>12</v>
      </c>
      <c r="J228" s="9"/>
      <c r="K228" s="9" t="s">
        <v>13</v>
      </c>
      <c r="L228" s="9" t="s">
        <v>14</v>
      </c>
      <c r="M228" s="9" t="s">
        <v>15</v>
      </c>
      <c r="N228" s="20"/>
      <c r="O228" s="69"/>
    </row>
    <row r="229" customFormat="false" ht="13.8" hidden="false" customHeight="false" outlineLevel="0" collapsed="false">
      <c r="A229" s="41" t="s">
        <v>198</v>
      </c>
      <c r="B229" s="41"/>
      <c r="C229" s="41"/>
      <c r="D229" s="41"/>
      <c r="E229" s="41"/>
      <c r="F229" s="41"/>
      <c r="G229" s="41"/>
      <c r="H229" s="41"/>
      <c r="I229" s="41"/>
      <c r="J229" s="41"/>
      <c r="K229" s="41"/>
      <c r="L229" s="41"/>
      <c r="M229" s="41"/>
      <c r="N229" s="20"/>
      <c r="O229" s="69"/>
    </row>
    <row r="230" customFormat="false" ht="35.05" hidden="false" customHeight="false" outlineLevel="0" collapsed="false">
      <c r="A230" s="14" t="n">
        <v>1</v>
      </c>
      <c r="B230" s="15" t="s">
        <v>199</v>
      </c>
      <c r="C230" s="43" t="n">
        <v>875</v>
      </c>
      <c r="D230" s="43" t="n">
        <v>4538.7</v>
      </c>
      <c r="E230" s="17" t="n">
        <f aca="false">SUM([1]Cічень!E231+[1]Лютий!E231+[1]Березень!E231)</f>
        <v>26904.97</v>
      </c>
      <c r="F230" s="17" t="n">
        <f aca="false">SUM([1]Cічень!F231+[1]Лютий!F231+[1]Березень!F231)</f>
        <v>182.67</v>
      </c>
      <c r="G230" s="17" t="n">
        <f aca="false">SUM([1]Cічень!G231+[1]Лютий!G231+[1]Березень!G231)</f>
        <v>0</v>
      </c>
      <c r="H230" s="17" t="n">
        <f aca="false">SUM([1]Cічень!H231+[1]Лютий!H231+[1]Березень!H231)</f>
        <v>662.01</v>
      </c>
      <c r="I230" s="17" t="n">
        <f aca="false">SUM([1]Cічень!I231+[1]Лютий!I231+[1]Березень!I231)</f>
        <v>270.86</v>
      </c>
      <c r="J230" s="29" t="n">
        <f aca="false">K230/D230</f>
        <v>52.7354044109547</v>
      </c>
      <c r="K230" s="81" t="n">
        <f aca="false">L230+M230+E230</f>
        <v>239350.18</v>
      </c>
      <c r="L230" s="81" t="n">
        <f aca="false">F230*1163</f>
        <v>212445.21</v>
      </c>
      <c r="M230" s="81" t="n">
        <f aca="false">G230*9.5</f>
        <v>0</v>
      </c>
      <c r="N230" s="20"/>
      <c r="O230" s="69"/>
    </row>
    <row r="231" customFormat="false" ht="23.85" hidden="false" customHeight="false" outlineLevel="0" collapsed="false">
      <c r="A231" s="14" t="n">
        <v>2</v>
      </c>
      <c r="B231" s="15" t="s">
        <v>200</v>
      </c>
      <c r="C231" s="43" t="n">
        <v>2425</v>
      </c>
      <c r="D231" s="43" t="n">
        <v>12788.2</v>
      </c>
      <c r="E231" s="17" t="n">
        <f aca="false">SUM([1]Cічень!E232+[1]Лютий!E232+[1]Березень!E232)</f>
        <v>39881.02</v>
      </c>
      <c r="F231" s="17" t="n">
        <f aca="false">SUM([1]Cічень!F232+[1]Лютий!F232+[1]Березень!F232)</f>
        <v>504.73</v>
      </c>
      <c r="G231" s="17" t="n">
        <f aca="false">SUM([1]Cічень!G232+[1]Лютий!G232+[1]Березень!G232)</f>
        <v>161.39</v>
      </c>
      <c r="H231" s="17" t="n">
        <f aca="false">SUM([1]Cічень!H232+[1]Лютий!H232+[1]Березень!H232)</f>
        <v>1359.96</v>
      </c>
      <c r="I231" s="17" t="n">
        <f aca="false">SUM([1]Cічень!I232+[1]Лютий!I232+[1]Березень!I232)</f>
        <v>0</v>
      </c>
      <c r="J231" s="29" t="n">
        <f aca="false">K231/D231</f>
        <v>49.1402398304687</v>
      </c>
      <c r="K231" s="81" t="n">
        <f aca="false">L231+M231+E231</f>
        <v>628415.215</v>
      </c>
      <c r="L231" s="81" t="n">
        <f aca="false">F231*1163</f>
        <v>587000.99</v>
      </c>
      <c r="M231" s="81" t="n">
        <f aca="false">G231*9.5</f>
        <v>1533.205</v>
      </c>
      <c r="N231" s="20"/>
      <c r="O231" s="69"/>
    </row>
    <row r="232" customFormat="false" ht="13.8" hidden="false" customHeight="false" outlineLevel="0" collapsed="false">
      <c r="A232" s="14" t="n">
        <v>3</v>
      </c>
      <c r="B232" s="15" t="s">
        <v>201</v>
      </c>
      <c r="C232" s="43" t="n">
        <v>2028</v>
      </c>
      <c r="D232" s="43" t="n">
        <v>8780.4</v>
      </c>
      <c r="E232" s="17" t="n">
        <f aca="false">SUM([1]Cічень!E233+[1]Лютий!E233+[1]Березень!E233)</f>
        <v>51549.59</v>
      </c>
      <c r="F232" s="17" t="n">
        <f aca="false">SUM([1]Cічень!F233+[1]Лютий!F233+[1]Березень!F233)</f>
        <v>87.52</v>
      </c>
      <c r="G232" s="17" t="n">
        <f aca="false">SUM([1]Cічень!G233+[1]Лютий!G233+[1]Березень!G233)</f>
        <v>25605.85</v>
      </c>
      <c r="H232" s="17" t="n">
        <f aca="false">SUM([1]Cічень!H233+[1]Лютий!H233+[1]Березень!H233)</f>
        <v>905.61</v>
      </c>
      <c r="I232" s="17" t="n">
        <f aca="false">SUM([1]Cічень!I233+[1]Лютий!I233+[1]Березень!I233)</f>
        <v>292.02</v>
      </c>
      <c r="J232" s="29" t="n">
        <f aca="false">K232/D232</f>
        <v>45.1677514691814</v>
      </c>
      <c r="K232" s="81" t="n">
        <f aca="false">L232+M232+E232</f>
        <v>396590.925</v>
      </c>
      <c r="L232" s="81" t="n">
        <f aca="false">F232*1163</f>
        <v>101785.76</v>
      </c>
      <c r="M232" s="81" t="n">
        <f aca="false">G232*9.5</f>
        <v>243255.575</v>
      </c>
      <c r="N232" s="20"/>
      <c r="O232" s="69"/>
    </row>
    <row r="233" customFormat="false" ht="23.85" hidden="false" customHeight="false" outlineLevel="0" collapsed="false">
      <c r="A233" s="14" t="n">
        <v>4</v>
      </c>
      <c r="B233" s="15" t="s">
        <v>202</v>
      </c>
      <c r="C233" s="43" t="n">
        <v>871</v>
      </c>
      <c r="D233" s="43" t="n">
        <v>9941.8</v>
      </c>
      <c r="E233" s="17" t="n">
        <f aca="false">SUM([1]Cічень!E230+[1]Лютий!E230+[1]Березень!E230)</f>
        <v>30150.75</v>
      </c>
      <c r="F233" s="17" t="n">
        <f aca="false">SUM([1]Cічень!F230+[1]Лютий!F230+[1]Березень!F230)</f>
        <v>351.39</v>
      </c>
      <c r="G233" s="17" t="n">
        <f aca="false">SUM([1]Cічень!G230+[1]Лютий!G230+[1]Березень!G230)</f>
        <v>0</v>
      </c>
      <c r="H233" s="17" t="n">
        <f aca="false">SUM([1]Cічень!H230+[1]Лютий!H230+[1]Березень!H230)</f>
        <v>1724.3</v>
      </c>
      <c r="I233" s="17" t="n">
        <f aca="false">SUM([1]Cічень!I230+[1]Лютий!I230+[1]Березень!I230)</f>
        <v>0</v>
      </c>
      <c r="J233" s="29" t="n">
        <f aca="false">K233/D233</f>
        <v>44.1386187611901</v>
      </c>
      <c r="K233" s="81" t="n">
        <f aca="false">L233+M233+E233</f>
        <v>438817.32</v>
      </c>
      <c r="L233" s="81" t="n">
        <f aca="false">F233*1163</f>
        <v>408666.57</v>
      </c>
      <c r="M233" s="81" t="n">
        <f aca="false">G233*9.5</f>
        <v>0</v>
      </c>
      <c r="N233" s="20"/>
      <c r="O233" s="69"/>
    </row>
    <row r="234" customFormat="false" ht="13.8" hidden="false" customHeight="false" outlineLevel="0" collapsed="false">
      <c r="A234" s="14" t="n">
        <v>5</v>
      </c>
      <c r="B234" s="15" t="s">
        <v>203</v>
      </c>
      <c r="C234" s="43" t="n">
        <v>1332</v>
      </c>
      <c r="D234" s="43" t="n">
        <v>11092.1</v>
      </c>
      <c r="E234" s="17" t="n">
        <f aca="false">SUM([1]Cічень!E234+[1]Лютий!E234+[1]Березень!E234)</f>
        <v>75028.07</v>
      </c>
      <c r="F234" s="17" t="n">
        <f aca="false">SUM([1]Cічень!F234+[1]Лютий!F234+[1]Березень!F234)</f>
        <v>313.26</v>
      </c>
      <c r="G234" s="17" t="n">
        <f aca="false">SUM([1]Cічень!G234+[1]Лютий!G234+[1]Березень!G234)</f>
        <v>0</v>
      </c>
      <c r="H234" s="17" t="n">
        <f aca="false">SUM([1]Cічень!H234+[1]Лютий!H234+[1]Березень!H234)</f>
        <v>1563.17</v>
      </c>
      <c r="I234" s="17" t="n">
        <f aca="false">SUM([1]Cічень!I234+[1]Лютий!I234+[1]Березень!I234)</f>
        <v>344.98</v>
      </c>
      <c r="J234" s="29" t="n">
        <f aca="false">K234/D234</f>
        <v>39.6092218786343</v>
      </c>
      <c r="K234" s="81" t="n">
        <f aca="false">L234+M234+E234</f>
        <v>439349.45</v>
      </c>
      <c r="L234" s="81" t="n">
        <f aca="false">F234*1163</f>
        <v>364321.38</v>
      </c>
      <c r="M234" s="81" t="n">
        <f aca="false">G234*9.5</f>
        <v>0</v>
      </c>
      <c r="N234" s="20"/>
      <c r="O234" s="69"/>
    </row>
    <row r="235" customFormat="false" ht="13.8" hidden="false" customHeight="false" outlineLevel="0" collapsed="false">
      <c r="A235" s="31"/>
      <c r="B235" s="26" t="s">
        <v>185</v>
      </c>
      <c r="C235" s="27" t="n">
        <f aca="false">SUM(C230:C234)</f>
        <v>7531</v>
      </c>
      <c r="D235" s="27" t="n">
        <f aca="false">SUM(D230:D234)</f>
        <v>47141.2</v>
      </c>
      <c r="E235" s="27" t="n">
        <f aca="false">SUM(E230:E234)</f>
        <v>223514.4</v>
      </c>
      <c r="F235" s="27" t="n">
        <f aca="false">SUM(F230:F234)</f>
        <v>1439.57</v>
      </c>
      <c r="G235" s="27" t="n">
        <f aca="false">SUM(G230:G234)</f>
        <v>25767.24</v>
      </c>
      <c r="H235" s="27" t="n">
        <f aca="false">SUM(H230:H234)</f>
        <v>6215.05</v>
      </c>
      <c r="I235" s="27" t="n">
        <f aca="false">SUM(I230:I234)</f>
        <v>907.86</v>
      </c>
      <c r="J235" s="82"/>
      <c r="K235" s="30"/>
      <c r="L235" s="30"/>
      <c r="M235" s="30"/>
      <c r="N235" s="20"/>
      <c r="O235" s="69"/>
    </row>
    <row r="236" customFormat="false" ht="13.8" hidden="false" customHeight="false" outlineLevel="0" collapsed="false">
      <c r="A236" s="31"/>
      <c r="B236" s="26" t="s">
        <v>186</v>
      </c>
      <c r="C236" s="27"/>
      <c r="D236" s="27"/>
      <c r="E236" s="27"/>
      <c r="F236" s="27"/>
      <c r="G236" s="27"/>
      <c r="H236" s="27"/>
      <c r="I236" s="27"/>
      <c r="J236" s="29" t="n">
        <f aca="false">SUM(J230:J234)/5</f>
        <v>46.1582472700858</v>
      </c>
      <c r="K236" s="30"/>
      <c r="L236" s="30"/>
      <c r="M236" s="30"/>
      <c r="N236" s="20"/>
      <c r="O236" s="69"/>
    </row>
    <row r="238" customFormat="false" ht="13.8" hidden="false" customHeight="false" outlineLevel="0" collapsed="false">
      <c r="B238" s="83"/>
    </row>
    <row r="239" customFormat="false" ht="13.8" hidden="false" customHeight="false" outlineLevel="0" collapsed="false">
      <c r="I239" s="84"/>
    </row>
  </sheetData>
  <mergeCells count="58">
    <mergeCell ref="A1:K1"/>
    <mergeCell ref="A4:A5"/>
    <mergeCell ref="B4:B5"/>
    <mergeCell ref="C4:C5"/>
    <mergeCell ref="D4:D5"/>
    <mergeCell ref="E4:I4"/>
    <mergeCell ref="J4:J5"/>
    <mergeCell ref="K4:M4"/>
    <mergeCell ref="N4:N5"/>
    <mergeCell ref="A6:M6"/>
    <mergeCell ref="A60:A61"/>
    <mergeCell ref="B60:B61"/>
    <mergeCell ref="C60:C61"/>
    <mergeCell ref="D60:D61"/>
    <mergeCell ref="E60:I60"/>
    <mergeCell ref="J60:J61"/>
    <mergeCell ref="K60:M60"/>
    <mergeCell ref="A62:M62"/>
    <mergeCell ref="A118:A119"/>
    <mergeCell ref="B118:B119"/>
    <mergeCell ref="C118:C119"/>
    <mergeCell ref="D118:D119"/>
    <mergeCell ref="E118:I118"/>
    <mergeCell ref="J118:J119"/>
    <mergeCell ref="K118:M118"/>
    <mergeCell ref="A120:M120"/>
    <mergeCell ref="A143:A144"/>
    <mergeCell ref="B143:B144"/>
    <mergeCell ref="C143:C144"/>
    <mergeCell ref="D143:D144"/>
    <mergeCell ref="E143:I143"/>
    <mergeCell ref="J143:J144"/>
    <mergeCell ref="K143:M143"/>
    <mergeCell ref="A145:M145"/>
    <mergeCell ref="A167:A168"/>
    <mergeCell ref="B167:B168"/>
    <mergeCell ref="C167:C168"/>
    <mergeCell ref="D167:D168"/>
    <mergeCell ref="E167:I167"/>
    <mergeCell ref="J167:J168"/>
    <mergeCell ref="K167:M167"/>
    <mergeCell ref="A169:M169"/>
    <mergeCell ref="A210:A211"/>
    <mergeCell ref="B210:B211"/>
    <mergeCell ref="C210:C211"/>
    <mergeCell ref="D210:D211"/>
    <mergeCell ref="E210:I210"/>
    <mergeCell ref="J210:J211"/>
    <mergeCell ref="K210:M210"/>
    <mergeCell ref="A212:M212"/>
    <mergeCell ref="A227:A228"/>
    <mergeCell ref="B227:B228"/>
    <mergeCell ref="C227:C228"/>
    <mergeCell ref="D227:D228"/>
    <mergeCell ref="E227:I227"/>
    <mergeCell ref="J227:J228"/>
    <mergeCell ref="K227:M227"/>
    <mergeCell ref="A229:M229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Roman,Звичайний"&amp;12&amp;A</oddHeader>
    <oddFooter>&amp;C&amp;"Times New Roman,Звичайний"&amp;12Сторінка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LibreOffice/7.6.4.1$Windows_X86_64 LibreOffice_project/e19e193f88cd6c0525a17fb7a176ed8e6a3e2aa1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2025-05-12T09:14:41Z</dcterms:created>
  <dc:creator/>
  <dc:description/>
  <dc:language>uk-UA</dc:language>
  <cp:lastModifiedBy/>
  <dcterms:modified xsi:type="dcterms:W3CDTF">2025-05-12T09:26:00Z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