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даток до наказу " sheetId="1" state="visible" r:id="rId2"/>
  </sheets>
  <externalReferences>
    <externalReference r:id="rId3"/>
  </externalReferences>
  <definedNames>
    <definedName function="false" hidden="false" localSheetId="0" name="_xlnm.Print_Area" vbProcedure="false">'додаток до наказу '!$A$2:$F$28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<sst xmlns="http://schemas.openxmlformats.org/spreadsheetml/2006/main" count="49" uniqueCount="34">
  <si>
    <t xml:space="preserve">Додаток</t>
  </si>
  <si>
    <r>
      <rPr>
        <sz val="12"/>
        <rFont val="Times New Roman"/>
        <family val="1"/>
        <charset val="204"/>
      </rPr>
      <t xml:space="preserve">Коефіцієнти перерахунку для зміни розміру нарахувань за теплову енергію, послугу з постачання теплової енергії (умовно-змінна частина тарифу) та надані послуги з постачання гарячої води </t>
    </r>
    <r>
      <rPr>
        <u val="single"/>
        <sz val="12"/>
        <rFont val="Times New Roman"/>
        <family val="1"/>
        <charset val="204"/>
      </rPr>
      <t xml:space="preserve">у вересні 2026 року</t>
    </r>
    <r>
      <rPr>
        <sz val="12"/>
        <rFont val="Times New Roman"/>
        <family val="1"/>
        <charset val="204"/>
      </rPr>
      <t xml:space="preserve"> для категорії «інші споживачі» ДКП "Луцьктепло"</t>
    </r>
  </si>
  <si>
    <t xml:space="preserve">№ з/п</t>
  </si>
  <si>
    <t xml:space="preserve">Назва показника</t>
  </si>
  <si>
    <t xml:space="preserve">Од.вим.</t>
  </si>
  <si>
    <t xml:space="preserve">Враховано у діючих тарифах з 01.10.2023, встановлених рішенням МВК ЛМР від 13.09.2023 №511-1 (Вт)</t>
  </si>
  <si>
    <t xml:space="preserve">З врахуванням перерахунку на фактичну вартість природного газу у жовтні 2023 року (Вп)</t>
  </si>
  <si>
    <t xml:space="preserve">Коефіцієнт перерахунку</t>
  </si>
  <si>
    <t xml:space="preserve">К-1 (для визначення суми перерахунку)</t>
  </si>
  <si>
    <t xml:space="preserve">Вартість природного газу (без урахування зміни тарифів на послуги з транспортування та розподілу природного газу, торговельної надбавки (націнки) постачальника)</t>
  </si>
  <si>
    <t xml:space="preserve">грн/тис.куб.м</t>
  </si>
  <si>
    <t xml:space="preserve">Теплова енергія, послуга з постачання теплової енергії </t>
  </si>
  <si>
    <t xml:space="preserve">1</t>
  </si>
  <si>
    <t xml:space="preserve">умовно-змінна частина двоставкового тарифу (виробництво без САТ, транспортування без ЦТП, постачання без ІТП (Т1)</t>
  </si>
  <si>
    <t xml:space="preserve">грн/Гкал</t>
  </si>
  <si>
    <t xml:space="preserve">2</t>
  </si>
  <si>
    <t xml:space="preserve">умовно-змінна частина двоставкового тарифу (виробництво  без САТ, транспортування з ЦТП, постачання без ІТП (Т2)</t>
  </si>
  <si>
    <t xml:space="preserve">умовно-змінна частина двоставкового тарифу (виробництво без САТ, транспортування без ЦТП, постачання з ІТП (Т3)</t>
  </si>
  <si>
    <t xml:space="preserve">умовно-змінна частина двоставкового тарифу (виробництво САТ 3, вул.Дубнівська, 15, постачання без ІТП)</t>
  </si>
  <si>
    <t xml:space="preserve">умовно-змінна частина двоставкового тарифу (виробництво САТ 4, вул.Ковельська, 47а, постачання без ІТП)</t>
  </si>
  <si>
    <t xml:space="preserve">умовно-змінна частина двоставкового тарифу (виробництво САТ 6, вул.Кравчука 11б, постачання без ІТП)</t>
  </si>
  <si>
    <t xml:space="preserve">умовно-змінна частина двоставкового тарифу (виробництво САТ 7 вул.Кравчука 11в, постачання без ІТП)</t>
  </si>
  <si>
    <t xml:space="preserve">Послуга з постачання гарячої води </t>
  </si>
  <si>
    <t xml:space="preserve">одноставковий тариф (виробництво газ без САТ, транспортування без ЦТП, постачання без ІТП (Т1)</t>
  </si>
  <si>
    <t xml:space="preserve">грн/куб.м</t>
  </si>
  <si>
    <t xml:space="preserve">одноставковий тариф (виробництво газ без САТ, транспортування з ЦТП, постачання без ІТП (Т2)</t>
  </si>
  <si>
    <t xml:space="preserve">одноставковий тариф (виробництво газ без САТ, транспортування без ЦТП, постачання з ІТП (Т3)</t>
  </si>
  <si>
    <t xml:space="preserve">одноставковий тариф (САТ 4 вул.Ковельська, 47а)</t>
  </si>
  <si>
    <t xml:space="preserve">Директор</t>
  </si>
  <si>
    <t xml:space="preserve">Іван СКОРУПСЬКИЙ</t>
  </si>
  <si>
    <t xml:space="preserve">Заступник директора з фінансово-економічних питань</t>
  </si>
  <si>
    <t xml:space="preserve">Юлія МІЩУК</t>
  </si>
  <si>
    <t xml:space="preserve">Заступник директора з фінансово-</t>
  </si>
  <si>
    <t xml:space="preserve">економічних питань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</si>
</sst>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0"/>
    <numFmt numFmtId="167" formatCode="@"/>
    <numFmt numFmtId="168" formatCode="#,##0.00000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C:/&#1055;&#1083;&#1072;&#1085;&#1086;&#1074;&#1080;&#1081;/&#1055;&#1045;&#1056;&#1045;&#1056;&#1040;&#1061;&#1059;&#1053;&#1054;&#1050;%20&#1087;&#1086;%20&#1094;&#1110;&#1085;&#1110;%20&#1087;&#1088;.&#1075;&#1072;&#1079;&#1091;/2026/9&#1074;&#1077;&#1088;&#1077;&#1089;&#1077;&#1085;&#1100;%202026/&#1056;&#1086;&#1079;&#1088;&#1072;&#1093;&#1091;&#1085;&#1086;&#1082;%20&#1050;&#1086;&#1077;&#1092;%20&#1087;&#1077;&#1088;&#1077;&#1088;&#1072;&#1093;&#1091;&#1085;&#1082;&#1091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даток до наказу"/>
      <sheetName val="вересень 26 до Тарифу з01.03.26"/>
    </sheetNames>
    <sheetDataSet>
      <sheetData sheetId="0">
        <row r="7">
          <cell r="F7">
            <v>1.56726793984046</v>
          </cell>
        </row>
        <row r="8">
          <cell r="F8">
            <v>1.54574142679253</v>
          </cell>
        </row>
        <row r="9">
          <cell r="F9">
            <v>1.56748022290531</v>
          </cell>
        </row>
        <row r="10">
          <cell r="F10">
            <v>1.61066738405118</v>
          </cell>
        </row>
        <row r="11">
          <cell r="F11">
            <v>1.60310820392973</v>
          </cell>
        </row>
        <row r="12">
          <cell r="F12">
            <v>1.61170154407604</v>
          </cell>
        </row>
        <row r="13">
          <cell r="F13">
            <v>1.58764717667929</v>
          </cell>
        </row>
        <row r="15">
          <cell r="F15">
            <v>1.36390785671623</v>
          </cell>
        </row>
        <row r="16">
          <cell r="F16">
            <v>1.35006195786865</v>
          </cell>
        </row>
        <row r="17">
          <cell r="F17">
            <v>1.36843990686011</v>
          </cell>
        </row>
        <row r="18">
          <cell r="F18">
            <v>1.29131013500666</v>
          </cell>
        </row>
      </sheetData>
      <sheetData sheetId="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28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42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6.42"/>
    <col collapsed="false" customWidth="true" hidden="false" outlineLevel="0" max="2" min="2" style="0" width="57.28"/>
    <col collapsed="false" customWidth="true" hidden="true" outlineLevel="0" max="3" min="3" style="0" width="13.14"/>
    <col collapsed="false" customWidth="true" hidden="true" outlineLevel="0" max="4" min="4" style="0" width="30.43"/>
    <col collapsed="false" customWidth="true" hidden="true" outlineLevel="0" max="5" min="5" style="0" width="28.86"/>
    <col collapsed="false" customWidth="true" hidden="false" outlineLevel="0" max="6" min="6" style="0" width="25"/>
    <col collapsed="false" customWidth="true" hidden="true" outlineLevel="0" max="7" min="7" style="0" width="10.58"/>
  </cols>
  <sheetData>
    <row r="1" customFormat="false" ht="34.5" hidden="false" customHeight="true" outlineLevel="0" collapsed="false">
      <c r="A1" s="1"/>
      <c r="B1" s="2" t="s">
        <v>0</v>
      </c>
      <c r="C1" s="2"/>
      <c r="D1" s="2"/>
      <c r="E1" s="2"/>
      <c r="F1" s="2"/>
    </row>
    <row r="2" customFormat="false" ht="61.5" hidden="false" customHeight="true" outlineLevel="0" collapsed="false">
      <c r="A2" s="3" t="s">
        <v>1</v>
      </c>
      <c r="B2" s="3"/>
      <c r="C2" s="3"/>
      <c r="D2" s="3"/>
      <c r="E2" s="3"/>
      <c r="F2" s="3"/>
    </row>
    <row r="3" customFormat="false" ht="17.25" hidden="false" customHeight="true" outlineLevel="0" collapsed="false">
      <c r="A3" s="4"/>
      <c r="B3" s="4"/>
      <c r="C3" s="4"/>
      <c r="D3" s="4"/>
      <c r="E3" s="4"/>
      <c r="F3" s="5"/>
    </row>
    <row r="4" customFormat="false" ht="81" hidden="false" customHeight="true" outlineLevel="0" collapsed="false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8" t="s">
        <v>8</v>
      </c>
    </row>
    <row r="5" customFormat="false" ht="77.25" hidden="true" customHeight="true" outlineLevel="0" collapsed="false">
      <c r="A5" s="9" t="n">
        <v>1</v>
      </c>
      <c r="B5" s="10" t="s">
        <v>9</v>
      </c>
      <c r="C5" s="6" t="s">
        <v>10</v>
      </c>
      <c r="D5" s="11" t="n">
        <v>13658.33</v>
      </c>
      <c r="E5" s="11" t="n">
        <v>16802.5</v>
      </c>
      <c r="F5" s="12" t="n">
        <f aca="false">E5/D5</f>
        <v>1.23020164251413</v>
      </c>
      <c r="G5" s="13"/>
    </row>
    <row r="6" customFormat="false" ht="21.75" hidden="false" customHeight="true" outlineLevel="0" collapsed="false">
      <c r="A6" s="9" t="s">
        <v>11</v>
      </c>
      <c r="B6" s="9"/>
      <c r="C6" s="9"/>
      <c r="D6" s="9"/>
      <c r="E6" s="9"/>
      <c r="F6" s="9"/>
      <c r="G6" s="13"/>
    </row>
    <row r="7" customFormat="false" ht="32.25" hidden="false" customHeight="true" outlineLevel="0" collapsed="false">
      <c r="A7" s="14" t="s">
        <v>12</v>
      </c>
      <c r="B7" s="15" t="s">
        <v>13</v>
      </c>
      <c r="C7" s="7" t="s">
        <v>14</v>
      </c>
      <c r="D7" s="11" t="n">
        <f aca="false">2758.81/1.2</f>
        <v>2299.00833333333</v>
      </c>
      <c r="E7" s="11" t="n">
        <f aca="false">3329.08/1.2</f>
        <v>2774.23333333333</v>
      </c>
      <c r="F7" s="16" t="n">
        <f aca="false">'[1]додаток до наказу'!$F$7</f>
        <v>1.56726793984046</v>
      </c>
      <c r="G7" s="13" t="n">
        <f aca="false">F7-1</f>
        <v>0.567267939840457</v>
      </c>
      <c r="H7" s="17"/>
    </row>
    <row r="8" customFormat="false" ht="30" hidden="false" customHeight="false" outlineLevel="0" collapsed="false">
      <c r="A8" s="14" t="s">
        <v>15</v>
      </c>
      <c r="B8" s="18" t="s">
        <v>16</v>
      </c>
      <c r="C8" s="7" t="s">
        <v>14</v>
      </c>
      <c r="D8" s="11" t="n">
        <f aca="false">2849.99/1.2</f>
        <v>2374.99166666667</v>
      </c>
      <c r="E8" s="11" t="n">
        <f aca="false">3420.41/1.2</f>
        <v>2850.34166666667</v>
      </c>
      <c r="F8" s="16" t="n">
        <f aca="false">'[1]додаток до наказу'!$F$8</f>
        <v>1.54574142679253</v>
      </c>
      <c r="G8" s="13" t="n">
        <f aca="false">F8-1</f>
        <v>0.545741426792533</v>
      </c>
    </row>
    <row r="9" customFormat="false" ht="32.25" hidden="false" customHeight="true" outlineLevel="0" collapsed="false">
      <c r="A9" s="19" t="n">
        <v>3</v>
      </c>
      <c r="B9" s="18" t="s">
        <v>17</v>
      </c>
      <c r="C9" s="7" t="s">
        <v>14</v>
      </c>
      <c r="D9" s="11" t="n">
        <f aca="false">2759.83/1.2</f>
        <v>2299.85833333333</v>
      </c>
      <c r="E9" s="11" t="n">
        <f aca="false">3330.34/1.2</f>
        <v>2775.28333333333</v>
      </c>
      <c r="F9" s="16" t="n">
        <f aca="false">'[1]додаток до наказу'!$F$9</f>
        <v>1.56748022290531</v>
      </c>
      <c r="G9" s="13" t="n">
        <f aca="false">F9-1</f>
        <v>0.567480222905313</v>
      </c>
    </row>
    <row r="10" customFormat="false" ht="30" hidden="false" customHeight="false" outlineLevel="0" collapsed="false">
      <c r="A10" s="19" t="n">
        <v>4</v>
      </c>
      <c r="B10" s="18" t="s">
        <v>18</v>
      </c>
      <c r="C10" s="7" t="s">
        <v>14</v>
      </c>
      <c r="D10" s="11" t="n">
        <f aca="false">2357.6/1.2</f>
        <v>1964.66666666667</v>
      </c>
      <c r="E10" s="11" t="n">
        <f aca="false">2870.26/1.2</f>
        <v>2391.88333333333</v>
      </c>
      <c r="F10" s="16" t="n">
        <f aca="false">'[1]додаток до наказу'!$F$10</f>
        <v>1.61066738405118</v>
      </c>
      <c r="G10" s="13" t="n">
        <f aca="false">F10-1</f>
        <v>0.610667384051182</v>
      </c>
    </row>
    <row r="11" customFormat="false" ht="30" hidden="false" customHeight="false" outlineLevel="0" collapsed="false">
      <c r="A11" s="19" t="n">
        <v>5</v>
      </c>
      <c r="B11" s="18" t="s">
        <v>19</v>
      </c>
      <c r="C11" s="7" t="s">
        <v>14</v>
      </c>
      <c r="D11" s="11" t="n">
        <f aca="false">2434.43/1.2</f>
        <v>2028.69166666667</v>
      </c>
      <c r="E11" s="11" t="n">
        <f aca="false">2954.58/1.2</f>
        <v>2462.15</v>
      </c>
      <c r="F11" s="16" t="n">
        <f aca="false">'[1]додаток до наказу'!$F$11</f>
        <v>1.60310820392973</v>
      </c>
      <c r="G11" s="13" t="n">
        <f aca="false">F11-1</f>
        <v>0.60310820392973</v>
      </c>
    </row>
    <row r="12" customFormat="false" ht="30" hidden="false" customHeight="false" outlineLevel="0" collapsed="false">
      <c r="A12" s="19" t="n">
        <v>6</v>
      </c>
      <c r="B12" s="18" t="s">
        <v>20</v>
      </c>
      <c r="C12" s="7" t="s">
        <v>14</v>
      </c>
      <c r="D12" s="11" t="n">
        <f aca="false">2410.12/1.2</f>
        <v>2008.43333333333</v>
      </c>
      <c r="E12" s="11" t="n">
        <f aca="false">2935.48/1.2</f>
        <v>2446.23333333333</v>
      </c>
      <c r="F12" s="16" t="n">
        <f aca="false">'[1]додаток до наказу'!$F$12</f>
        <v>1.61170154407604</v>
      </c>
      <c r="G12" s="13" t="n">
        <f aca="false">F12-1</f>
        <v>0.611701544076037</v>
      </c>
    </row>
    <row r="13" customFormat="false" ht="30" hidden="false" customHeight="false" outlineLevel="0" collapsed="false">
      <c r="A13" s="19" t="n">
        <v>7</v>
      </c>
      <c r="B13" s="18" t="s">
        <v>21</v>
      </c>
      <c r="C13" s="7" t="s">
        <v>14</v>
      </c>
      <c r="D13" s="11" t="n">
        <f aca="false">2468.89/1.2</f>
        <v>2057.40833333333</v>
      </c>
      <c r="E13" s="11" t="n">
        <f aca="false">2997.26/1.2</f>
        <v>2497.71666666667</v>
      </c>
      <c r="F13" s="16" t="n">
        <f aca="false">'[1]додаток до наказу'!$F$13</f>
        <v>1.58764717667929</v>
      </c>
      <c r="G13" s="13" t="n">
        <f aca="false">F13-1</f>
        <v>0.587647176679288</v>
      </c>
    </row>
    <row r="14" customFormat="false" ht="18.75" hidden="false" customHeight="true" outlineLevel="0" collapsed="false">
      <c r="A14" s="9" t="s">
        <v>22</v>
      </c>
      <c r="B14" s="9"/>
      <c r="C14" s="9"/>
      <c r="D14" s="9"/>
      <c r="E14" s="9"/>
      <c r="F14" s="9"/>
      <c r="G14" s="13"/>
    </row>
    <row r="15" customFormat="false" ht="30" hidden="false" customHeight="true" outlineLevel="0" collapsed="false">
      <c r="A15" s="14" t="s">
        <v>12</v>
      </c>
      <c r="B15" s="18" t="s">
        <v>23</v>
      </c>
      <c r="C15" s="7" t="s">
        <v>24</v>
      </c>
      <c r="D15" s="11" t="n">
        <f aca="false">206.76/1.2</f>
        <v>172.3</v>
      </c>
      <c r="E15" s="11" t="n">
        <f aca="false">237.71/1.2</f>
        <v>198.091666666667</v>
      </c>
      <c r="F15" s="16" t="n">
        <f aca="false">'[1]додаток до наказу'!$F$15</f>
        <v>1.36390785671623</v>
      </c>
      <c r="G15" s="13" t="n">
        <f aca="false">F15-1</f>
        <v>0.363907856716225</v>
      </c>
    </row>
    <row r="16" customFormat="false" ht="30" hidden="false" customHeight="true" outlineLevel="0" collapsed="false">
      <c r="A16" s="14" t="s">
        <v>15</v>
      </c>
      <c r="B16" s="18" t="s">
        <v>25</v>
      </c>
      <c r="C16" s="7" t="s">
        <v>24</v>
      </c>
      <c r="D16" s="11" t="n">
        <f aca="false">215.18/1.2</f>
        <v>179.316666666667</v>
      </c>
      <c r="E16" s="11" t="n">
        <f aca="false">246.25/1.2</f>
        <v>205.208333333333</v>
      </c>
      <c r="F16" s="16" t="n">
        <f aca="false">'[1]додаток до наказу'!$F$16</f>
        <v>1.35006195786865</v>
      </c>
      <c r="G16" s="13" t="n">
        <f aca="false">F16-1</f>
        <v>0.350061957868649</v>
      </c>
    </row>
    <row r="17" customFormat="false" ht="30" hidden="false" customHeight="true" outlineLevel="0" collapsed="false">
      <c r="A17" s="9" t="n">
        <v>3</v>
      </c>
      <c r="B17" s="18" t="s">
        <v>26</v>
      </c>
      <c r="C17" s="7" t="s">
        <v>24</v>
      </c>
      <c r="D17" s="11" t="n">
        <f aca="false">205.61/1.2</f>
        <v>171.341666666667</v>
      </c>
      <c r="E17" s="11" t="n">
        <f aca="false">236.57/1.2</f>
        <v>197.141666666667</v>
      </c>
      <c r="F17" s="16" t="n">
        <f aca="false">'[1]додаток до наказу'!$F$17</f>
        <v>1.36843990686011</v>
      </c>
      <c r="G17" s="13" t="n">
        <f aca="false">F17-1</f>
        <v>0.368439906860111</v>
      </c>
    </row>
    <row r="18" customFormat="false" ht="15.75" hidden="false" customHeight="true" outlineLevel="0" collapsed="false">
      <c r="A18" s="9" t="n">
        <v>4</v>
      </c>
      <c r="B18" s="18" t="s">
        <v>27</v>
      </c>
      <c r="C18" s="7" t="s">
        <v>24</v>
      </c>
      <c r="D18" s="11" t="n">
        <f aca="false">196.85/1.2</f>
        <v>164.041666666667</v>
      </c>
      <c r="E18" s="11" t="n">
        <f aca="false">225.13/1.2</f>
        <v>187.608333333333</v>
      </c>
      <c r="F18" s="16" t="n">
        <f aca="false">'[1]додаток до наказу'!$F$18</f>
        <v>1.29131013500666</v>
      </c>
      <c r="G18" s="13" t="n">
        <f aca="false">F18-1</f>
        <v>0.291310135006655</v>
      </c>
    </row>
    <row r="19" customFormat="false" ht="15.75" hidden="false" customHeight="true" outlineLevel="0" collapsed="false">
      <c r="A19" s="20"/>
      <c r="B19" s="20"/>
      <c r="C19" s="20"/>
      <c r="D19" s="20"/>
      <c r="E19" s="20"/>
      <c r="F19" s="20"/>
    </row>
    <row r="20" customFormat="false" ht="15.75" hidden="false" customHeight="false" outlineLevel="0" collapsed="false">
      <c r="A20" s="21"/>
      <c r="B20" s="21"/>
      <c r="C20" s="21"/>
      <c r="D20" s="21"/>
      <c r="E20" s="21"/>
      <c r="F20" s="21"/>
    </row>
    <row r="21" customFormat="false" ht="15.75" hidden="false" customHeight="false" outlineLevel="0" collapsed="false">
      <c r="A21" s="21"/>
      <c r="B21" s="21"/>
      <c r="C21" s="21"/>
      <c r="D21" s="21"/>
      <c r="E21" s="21"/>
      <c r="F21" s="21"/>
    </row>
    <row r="22" customFormat="false" ht="15.75" hidden="false" customHeight="false" outlineLevel="0" collapsed="false">
      <c r="A22" s="22" t="s">
        <v>28</v>
      </c>
      <c r="B22" s="1"/>
      <c r="C22" s="23"/>
      <c r="D22" s="23"/>
      <c r="E22" s="21" t="s">
        <v>29</v>
      </c>
      <c r="F22" s="24" t="s">
        <v>29</v>
      </c>
    </row>
    <row r="23" customFormat="false" ht="15.75" hidden="false" customHeight="false" outlineLevel="0" collapsed="false">
      <c r="A23" s="22"/>
      <c r="B23" s="1"/>
      <c r="C23" s="23"/>
      <c r="D23" s="23"/>
      <c r="E23" s="21"/>
      <c r="F23" s="24"/>
    </row>
    <row r="24" customFormat="false" ht="1.5" hidden="false" customHeight="true" outlineLevel="0" collapsed="false">
      <c r="A24" s="22"/>
      <c r="B24" s="1"/>
      <c r="C24" s="23"/>
      <c r="D24" s="23"/>
      <c r="E24" s="21"/>
      <c r="F24" s="24"/>
    </row>
    <row r="25" customFormat="false" ht="7.5" hidden="true" customHeight="true" outlineLevel="0" collapsed="false">
      <c r="A25" s="25" t="s">
        <v>30</v>
      </c>
      <c r="B25" s="1"/>
      <c r="C25" s="26"/>
      <c r="D25" s="26"/>
      <c r="E25" s="27" t="s">
        <v>31</v>
      </c>
      <c r="F25" s="28" t="s">
        <v>31</v>
      </c>
    </row>
    <row r="26" customFormat="false" ht="15.75" hidden="true" customHeight="false" outlineLevel="0" collapsed="false">
      <c r="A26" s="22"/>
      <c r="B26" s="1"/>
      <c r="C26" s="23"/>
      <c r="D26" s="23"/>
      <c r="E26" s="21"/>
      <c r="F26" s="24"/>
    </row>
    <row r="27" customFormat="false" ht="15.75" hidden="false" customHeight="false" outlineLevel="0" collapsed="false">
      <c r="A27" s="25" t="s">
        <v>32</v>
      </c>
      <c r="B27" s="1"/>
      <c r="C27" s="26"/>
      <c r="D27" s="26"/>
      <c r="E27" s="27" t="s">
        <v>31</v>
      </c>
      <c r="F27" s="28"/>
    </row>
    <row r="28" customFormat="false" ht="15.75" hidden="false" customHeight="false" outlineLevel="0" collapsed="false">
      <c r="A28" s="22" t="s">
        <v>33</v>
      </c>
      <c r="B28" s="1"/>
      <c r="C28" s="23"/>
      <c r="D28" s="23"/>
      <c r="E28" s="21"/>
      <c r="F28" s="28" t="s">
        <v>31</v>
      </c>
    </row>
  </sheetData>
  <mergeCells count="4">
    <mergeCell ref="B1:F1"/>
    <mergeCell ref="A2:F2"/>
    <mergeCell ref="A6:F6"/>
    <mergeCell ref="A14:F14"/>
  </mergeCells>
  <printOptions headings="false" gridLines="false" gridLinesSet="true" horizontalCentered="true" verticalCentered="false"/>
  <pageMargins left="0.118055555555556" right="0" top="0.747916666666667" bottom="0.55138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uk-UA</dc:language>
  <cp:lastModifiedBy/>
  <dcterms:modified xsi:type="dcterms:W3CDTF">2026-09-25T06:40:42Z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