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58F6C9A2-2EEC-4EC4-8F5E-F420D3338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до наказу " sheetId="27" r:id="rId1"/>
  </sheets>
  <externalReferences>
    <externalReference r:id="rId2"/>
  </externalReferences>
  <definedNames>
    <definedName name="_xlnm.Print_Area" localSheetId="0">'додаток до наказу '!$A$2:$F$28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7" l="1"/>
  <c r="F17" i="27"/>
  <c r="F16" i="27"/>
  <c r="F15" i="27"/>
  <c r="F13" i="27"/>
  <c r="F12" i="27"/>
  <c r="F11" i="27"/>
  <c r="F10" i="27"/>
  <c r="F9" i="27"/>
  <c r="F8" i="27"/>
  <c r="F7" i="27"/>
  <c r="G18" i="27" l="1"/>
  <c r="E18" i="27"/>
  <c r="D18" i="27"/>
  <c r="G17" i="27"/>
  <c r="E17" i="27"/>
  <c r="D17" i="27"/>
  <c r="G16" i="27"/>
  <c r="E16" i="27"/>
  <c r="D16" i="27"/>
  <c r="G15" i="27"/>
  <c r="E15" i="27"/>
  <c r="D15" i="27"/>
  <c r="G13" i="27"/>
  <c r="E13" i="27"/>
  <c r="D13" i="27"/>
  <c r="G12" i="27"/>
  <c r="E12" i="27"/>
  <c r="D12" i="27"/>
  <c r="G11" i="27"/>
  <c r="E11" i="27"/>
  <c r="D11" i="27"/>
  <c r="G10" i="27"/>
  <c r="E10" i="27"/>
  <c r="D10" i="27"/>
  <c r="G9" i="27"/>
  <c r="E9" i="27"/>
  <c r="D9" i="27"/>
  <c r="G8" i="27"/>
  <c r="E8" i="27"/>
  <c r="D8" i="27"/>
  <c r="G7" i="27"/>
  <c r="E7" i="27"/>
  <c r="D7" i="27"/>
  <c r="F5" i="27"/>
</calcChain>
</file>

<file path=xl/sharedStrings.xml><?xml version="1.0" encoding="utf-8"?>
<sst xmlns="http://schemas.openxmlformats.org/spreadsheetml/2006/main" count="48" uniqueCount="34">
  <si>
    <t>Назва показника</t>
  </si>
  <si>
    <t>№ з/п</t>
  </si>
  <si>
    <t>Іван СКОРУПСЬКИЙ</t>
  </si>
  <si>
    <t>Од.вим.</t>
  </si>
  <si>
    <t>1</t>
  </si>
  <si>
    <t>грн/Гкал</t>
  </si>
  <si>
    <t>2</t>
  </si>
  <si>
    <t>грн/куб.м</t>
  </si>
  <si>
    <t>Коефіцієнт перерахунку</t>
  </si>
  <si>
    <t xml:space="preserve">Теплова енергія, послуга з постачання теплової енергії </t>
  </si>
  <si>
    <t xml:space="preserve">Послуга з постачання гарячої води </t>
  </si>
  <si>
    <t>Заступник директора з фінансово-економічних питань</t>
  </si>
  <si>
    <t>Юлія МІЩУК</t>
  </si>
  <si>
    <t>Начальник ВЕПП та ЗП</t>
  </si>
  <si>
    <t>Наталія КОЗАК</t>
  </si>
  <si>
    <t>Враховано у діючих тарифах з 01.10.2023, встановлених рішенням МВК ЛМР від 13.09.2023 №511-1 (Вт)</t>
  </si>
  <si>
    <t>З врахуванням перерахунку на фактичну вартість природного газу у жовтні 2023 року (Вп)</t>
  </si>
  <si>
    <t>К-1 (для визначення суми перерахунку)</t>
  </si>
  <si>
    <t>Вартість природного газу (без урахування зміни тарифів на послуги з транспортування та розподілу природного газу, торговельної надбавки (націнки) постачальника)</t>
  </si>
  <si>
    <t>грн/тис.куб.м</t>
  </si>
  <si>
    <t>умовно-змінна частина двоставкового тарифу (виробництво без САТ, транспортування без ЦТП, постачання без ІТП (Т1)</t>
  </si>
  <si>
    <t>умовно-змінна частина двоставкового тарифу (виробництво  без САТ, транспортування з ЦТП, постачання без ІТП (Т2)</t>
  </si>
  <si>
    <t>умовно-змінна частина двоставкового тарифу (виробництво без САТ, транспортування без ЦТП, постачання з ІТП (Т3)</t>
  </si>
  <si>
    <t>умовно-змінна частина двоставкового тарифу (виробництво САТ 3, вул.Дубнівська, 15, постачання без ІТП)</t>
  </si>
  <si>
    <t>умовно-змінна частина двоставкового тарифу (виробництво САТ 4, вул.Ковельська, 47а, постачання без ІТП)</t>
  </si>
  <si>
    <t>умовно-змінна частина двоставкового тарифу (виробництво САТ 6, вул.Кравчука 11б, постачання без ІТП)</t>
  </si>
  <si>
    <t>умовно-змінна частина двоставкового тарифу (виробництво САТ 7 вул.Кравчука 11в, постачання без ІТП)</t>
  </si>
  <si>
    <t>одноставковий тариф (виробництво газ без САТ, транспортування без ЦТП, постачання без ІТП (Т1)</t>
  </si>
  <si>
    <t>одноставковий тариф (виробництво газ без САТ, транспортування з ЦТП, постачання без ІТП (Т2)</t>
  </si>
  <si>
    <t>одноставковий тариф (виробництво газ без САТ, транспортування без ЦТП, постачання з ІТП (Т3)</t>
  </si>
  <si>
    <t>одноставковий тариф (САТ 4 вул.Ковельська, 47а)</t>
  </si>
  <si>
    <t>Додаток</t>
  </si>
  <si>
    <r>
      <t xml:space="preserve">Коефіцієнти перерахунку для зміни розміру нарахувань за теплову енергію, послугу з постачання теплової енергії (умовно-змінна частина тарифу) та надані послуги з постачання гарячої води </t>
    </r>
    <r>
      <rPr>
        <u/>
        <sz val="12"/>
        <rFont val="Times New Roman"/>
        <family val="1"/>
        <charset val="204"/>
      </rPr>
      <t>у червні 2026 року</t>
    </r>
    <r>
      <rPr>
        <sz val="12"/>
        <rFont val="Times New Roman"/>
        <family val="1"/>
        <charset val="204"/>
      </rPr>
      <t xml:space="preserve"> для категорії «інші споживачі» ДКП "Луцьктепло"</t>
    </r>
  </si>
  <si>
    <t xml:space="preserve">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</si>
</sst>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0;&#1081;/&#1055;&#1045;&#1056;&#1045;&#1056;&#1040;&#1061;&#1059;&#1053;&#1054;&#1050;%20&#1087;&#1086;%20&#1094;&#1110;&#1085;&#1110;%20&#1087;&#1088;.&#1075;&#1072;&#1079;&#1091;/2026/6&#1095;&#1077;&#1088;&#1074;&#1077;&#1085;&#1100;%202026/&#1056;&#1086;&#1079;&#1088;&#1072;&#1093;&#1091;&#1085;&#1086;&#1082;%20&#1050;&#1086;&#1077;&#1092;%20&#1087;&#1077;&#1088;&#1077;&#1088;&#1072;&#1093;&#1091;&#1085;&#1082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до наказу"/>
      <sheetName val="червень 26 до Тарифу з 01.04.26"/>
    </sheetNames>
    <sheetDataSet>
      <sheetData sheetId="0">
        <row r="7">
          <cell r="F7">
            <v>1.6045688973391177</v>
          </cell>
        </row>
        <row r="8">
          <cell r="F8">
            <v>1.5816321258247694</v>
          </cell>
        </row>
        <row r="9">
          <cell r="F9">
            <v>1.604797199504536</v>
          </cell>
        </row>
        <row r="10">
          <cell r="F10">
            <v>1.6508270021057707</v>
          </cell>
        </row>
        <row r="11">
          <cell r="F11">
            <v>1.6427649364834949</v>
          </cell>
        </row>
        <row r="12">
          <cell r="F12">
            <v>1.6519238875607756</v>
          </cell>
        </row>
        <row r="13">
          <cell r="F13">
            <v>1.6262885957176725</v>
          </cell>
        </row>
        <row r="15">
          <cell r="F15">
            <v>1.3877992477440393</v>
          </cell>
        </row>
        <row r="16">
          <cell r="F16">
            <v>1.3731025402726147</v>
          </cell>
        </row>
        <row r="17">
          <cell r="F17">
            <v>1.3926611629459562</v>
          </cell>
        </row>
        <row r="18">
          <cell r="F18">
            <v>1.3104836153894912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1993-6762-4D30-8F1D-3D64F7A76F28}">
  <sheetPr>
    <pageSetUpPr fitToPage="1"/>
  </sheetPr>
  <dimension ref="A1:H28"/>
  <sheetViews>
    <sheetView tabSelected="1" zoomScale="130" zoomScaleNormal="130" zoomScaleSheetLayoutView="142" workbookViewId="0">
      <selection sqref="A1:F29"/>
    </sheetView>
  </sheetViews>
  <sheetFormatPr defaultRowHeight="15" x14ac:dyDescent="0.25"/>
  <cols>
    <col min="1" max="1" width="6.42578125" customWidth="1"/>
    <col min="2" max="2" width="57.28515625" customWidth="1"/>
    <col min="3" max="3" width="13.140625" hidden="1" customWidth="1"/>
    <col min="4" max="4" width="30.42578125" hidden="1" customWidth="1"/>
    <col min="5" max="5" width="28.85546875" hidden="1" customWidth="1"/>
    <col min="6" max="6" width="25" customWidth="1"/>
    <col min="7" max="7" width="10.5703125" hidden="1" customWidth="1"/>
  </cols>
  <sheetData>
    <row r="1" spans="1:8" ht="34.5" customHeight="1" x14ac:dyDescent="0.25">
      <c r="B1" s="26" t="s">
        <v>31</v>
      </c>
      <c r="C1" s="26"/>
      <c r="D1" s="26"/>
      <c r="E1" s="26"/>
      <c r="F1" s="26"/>
    </row>
    <row r="2" spans="1:8" ht="61.5" customHeight="1" x14ac:dyDescent="0.25">
      <c r="A2" s="27" t="s">
        <v>32</v>
      </c>
      <c r="B2" s="27"/>
      <c r="C2" s="27"/>
      <c r="D2" s="27"/>
      <c r="E2" s="27"/>
      <c r="F2" s="27"/>
    </row>
    <row r="3" spans="1:8" ht="17.25" customHeight="1" x14ac:dyDescent="0.25">
      <c r="A3" s="4"/>
      <c r="B3" s="4"/>
      <c r="C3" s="4"/>
      <c r="D3" s="4"/>
      <c r="E3" s="4"/>
      <c r="F3" s="5"/>
    </row>
    <row r="4" spans="1:8" ht="81" customHeight="1" x14ac:dyDescent="0.25">
      <c r="A4" s="6" t="s">
        <v>1</v>
      </c>
      <c r="B4" s="6" t="s">
        <v>0</v>
      </c>
      <c r="C4" s="6" t="s">
        <v>3</v>
      </c>
      <c r="D4" s="7" t="s">
        <v>15</v>
      </c>
      <c r="E4" s="7" t="s">
        <v>16</v>
      </c>
      <c r="F4" s="6" t="s">
        <v>8</v>
      </c>
      <c r="G4" s="2" t="s">
        <v>17</v>
      </c>
    </row>
    <row r="5" spans="1:8" ht="77.25" hidden="1" customHeight="1" x14ac:dyDescent="0.25">
      <c r="A5" s="8">
        <v>1</v>
      </c>
      <c r="B5" s="9" t="s">
        <v>18</v>
      </c>
      <c r="C5" s="6" t="s">
        <v>19</v>
      </c>
      <c r="D5" s="10">
        <v>13658.33</v>
      </c>
      <c r="E5" s="10">
        <v>16802.5</v>
      </c>
      <c r="F5" s="11">
        <f>E5/D5</f>
        <v>1.2302016425141287</v>
      </c>
      <c r="G5" s="3"/>
    </row>
    <row r="6" spans="1:8" ht="21.75" customHeight="1" x14ac:dyDescent="0.25">
      <c r="A6" s="28" t="s">
        <v>9</v>
      </c>
      <c r="B6" s="29"/>
      <c r="C6" s="29"/>
      <c r="D6" s="29"/>
      <c r="E6" s="29"/>
      <c r="F6" s="30"/>
      <c r="G6" s="3"/>
    </row>
    <row r="7" spans="1:8" ht="32.25" customHeight="1" x14ac:dyDescent="0.25">
      <c r="A7" s="12" t="s">
        <v>4</v>
      </c>
      <c r="B7" s="13" t="s">
        <v>20</v>
      </c>
      <c r="C7" s="7" t="s">
        <v>5</v>
      </c>
      <c r="D7" s="10">
        <f>2758.81/1.2</f>
        <v>2299.0083333333332</v>
      </c>
      <c r="E7" s="10">
        <f>3329.08/1.2</f>
        <v>2774.2333333333336</v>
      </c>
      <c r="F7" s="14">
        <f>'[1]додаток до наказу'!$F$7</f>
        <v>1.6045688973391177</v>
      </c>
      <c r="G7" s="3">
        <f t="shared" ref="G7:G18" si="0">F7-1</f>
        <v>0.60456889733911767</v>
      </c>
      <c r="H7" s="1"/>
    </row>
    <row r="8" spans="1:8" ht="30" x14ac:dyDescent="0.25">
      <c r="A8" s="12" t="s">
        <v>6</v>
      </c>
      <c r="B8" s="15" t="s">
        <v>21</v>
      </c>
      <c r="C8" s="7" t="s">
        <v>5</v>
      </c>
      <c r="D8" s="10">
        <f>2849.99/1.2</f>
        <v>2374.9916666666668</v>
      </c>
      <c r="E8" s="10">
        <f>3420.41/1.2</f>
        <v>2850.3416666666667</v>
      </c>
      <c r="F8" s="14">
        <f>'[1]додаток до наказу'!$F$8</f>
        <v>1.5816321258247694</v>
      </c>
      <c r="G8" s="3">
        <f t="shared" si="0"/>
        <v>0.58163212582476942</v>
      </c>
    </row>
    <row r="9" spans="1:8" ht="32.25" customHeight="1" x14ac:dyDescent="0.25">
      <c r="A9" s="16">
        <v>3</v>
      </c>
      <c r="B9" s="15" t="s">
        <v>22</v>
      </c>
      <c r="C9" s="7" t="s">
        <v>5</v>
      </c>
      <c r="D9" s="10">
        <f>2759.83/1.2</f>
        <v>2299.8583333333336</v>
      </c>
      <c r="E9" s="10">
        <f>3330.34/1.2</f>
        <v>2775.2833333333338</v>
      </c>
      <c r="F9" s="14">
        <f>'[1]додаток до наказу'!$F$9</f>
        <v>1.604797199504536</v>
      </c>
      <c r="G9" s="3">
        <f t="shared" si="0"/>
        <v>0.60479719950453603</v>
      </c>
    </row>
    <row r="10" spans="1:8" ht="30" x14ac:dyDescent="0.25">
      <c r="A10" s="16">
        <v>4</v>
      </c>
      <c r="B10" s="15" t="s">
        <v>23</v>
      </c>
      <c r="C10" s="7" t="s">
        <v>5</v>
      </c>
      <c r="D10" s="10">
        <f>2357.6/1.2</f>
        <v>1964.6666666666667</v>
      </c>
      <c r="E10" s="10">
        <f>2870.26/1.2</f>
        <v>2391.8833333333337</v>
      </c>
      <c r="F10" s="14">
        <f>'[1]додаток до наказу'!$F$10</f>
        <v>1.6508270021057707</v>
      </c>
      <c r="G10" s="3">
        <f t="shared" si="0"/>
        <v>0.65082700210577071</v>
      </c>
    </row>
    <row r="11" spans="1:8" ht="30" x14ac:dyDescent="0.25">
      <c r="A11" s="16">
        <v>5</v>
      </c>
      <c r="B11" s="15" t="s">
        <v>24</v>
      </c>
      <c r="C11" s="7" t="s">
        <v>5</v>
      </c>
      <c r="D11" s="10">
        <f>2434.43/1.2</f>
        <v>2028.6916666666666</v>
      </c>
      <c r="E11" s="10">
        <f>2954.58/1.2</f>
        <v>2462.15</v>
      </c>
      <c r="F11" s="14">
        <f>'[1]додаток до наказу'!$F$11</f>
        <v>1.6427649364834949</v>
      </c>
      <c r="G11" s="3">
        <f t="shared" si="0"/>
        <v>0.64276493648349486</v>
      </c>
    </row>
    <row r="12" spans="1:8" ht="30" x14ac:dyDescent="0.25">
      <c r="A12" s="16">
        <v>6</v>
      </c>
      <c r="B12" s="15" t="s">
        <v>25</v>
      </c>
      <c r="C12" s="7" t="s">
        <v>5</v>
      </c>
      <c r="D12" s="10">
        <f>2410.12/1.2</f>
        <v>2008.4333333333334</v>
      </c>
      <c r="E12" s="10">
        <f>2935.48/1.2</f>
        <v>2446.2333333333336</v>
      </c>
      <c r="F12" s="14">
        <f>'[1]додаток до наказу'!$F$12</f>
        <v>1.6519238875607756</v>
      </c>
      <c r="G12" s="3">
        <f t="shared" si="0"/>
        <v>0.65192388756077557</v>
      </c>
    </row>
    <row r="13" spans="1:8" ht="30" x14ac:dyDescent="0.25">
      <c r="A13" s="16">
        <v>7</v>
      </c>
      <c r="B13" s="15" t="s">
        <v>26</v>
      </c>
      <c r="C13" s="7" t="s">
        <v>5</v>
      </c>
      <c r="D13" s="10">
        <f>2468.89/1.2</f>
        <v>2057.4083333333333</v>
      </c>
      <c r="E13" s="10">
        <f>2997.26/1.2</f>
        <v>2497.7166666666672</v>
      </c>
      <c r="F13" s="14">
        <f>'[1]додаток до наказу'!$F$13</f>
        <v>1.6262885957176725</v>
      </c>
      <c r="G13" s="3">
        <f t="shared" si="0"/>
        <v>0.62628859571767248</v>
      </c>
    </row>
    <row r="14" spans="1:8" ht="18.75" customHeight="1" x14ac:dyDescent="0.25">
      <c r="A14" s="28" t="s">
        <v>10</v>
      </c>
      <c r="B14" s="29"/>
      <c r="C14" s="29"/>
      <c r="D14" s="29"/>
      <c r="E14" s="29"/>
      <c r="F14" s="30"/>
      <c r="G14" s="3"/>
    </row>
    <row r="15" spans="1:8" ht="30" customHeight="1" x14ac:dyDescent="0.25">
      <c r="A15" s="12" t="s">
        <v>4</v>
      </c>
      <c r="B15" s="15" t="s">
        <v>27</v>
      </c>
      <c r="C15" s="7" t="s">
        <v>7</v>
      </c>
      <c r="D15" s="10">
        <f>206.76/1.2</f>
        <v>172.3</v>
      </c>
      <c r="E15" s="10">
        <f>237.71/1.2</f>
        <v>198.09166666666667</v>
      </c>
      <c r="F15" s="14">
        <f>'[1]додаток до наказу'!$F$15</f>
        <v>1.3877992477440393</v>
      </c>
      <c r="G15" s="3">
        <f t="shared" si="0"/>
        <v>0.38779924774403929</v>
      </c>
    </row>
    <row r="16" spans="1:8" ht="30" customHeight="1" x14ac:dyDescent="0.25">
      <c r="A16" s="12" t="s">
        <v>6</v>
      </c>
      <c r="B16" s="15" t="s">
        <v>28</v>
      </c>
      <c r="C16" s="7" t="s">
        <v>7</v>
      </c>
      <c r="D16" s="10">
        <f>215.18/1.2</f>
        <v>179.31666666666669</v>
      </c>
      <c r="E16" s="10">
        <f>246.25/1.2</f>
        <v>205.20833333333334</v>
      </c>
      <c r="F16" s="14">
        <f>'[1]додаток до наказу'!$F$16</f>
        <v>1.3731025402726147</v>
      </c>
      <c r="G16" s="3">
        <f t="shared" si="0"/>
        <v>0.37310254027261469</v>
      </c>
    </row>
    <row r="17" spans="1:7" ht="30" customHeight="1" x14ac:dyDescent="0.25">
      <c r="A17" s="8">
        <v>3</v>
      </c>
      <c r="B17" s="15" t="s">
        <v>29</v>
      </c>
      <c r="C17" s="7" t="s">
        <v>7</v>
      </c>
      <c r="D17" s="10">
        <f>205.61/1.2</f>
        <v>171.3416666666667</v>
      </c>
      <c r="E17" s="10">
        <f>236.57/1.2</f>
        <v>197.14166666666668</v>
      </c>
      <c r="F17" s="14">
        <f>'[1]додаток до наказу'!$F$17</f>
        <v>1.3926611629459562</v>
      </c>
      <c r="G17" s="3">
        <f t="shared" si="0"/>
        <v>0.39266116294595621</v>
      </c>
    </row>
    <row r="18" spans="1:7" ht="15.75" customHeight="1" x14ac:dyDescent="0.25">
      <c r="A18" s="8">
        <v>4</v>
      </c>
      <c r="B18" s="15" t="s">
        <v>30</v>
      </c>
      <c r="C18" s="7" t="s">
        <v>7</v>
      </c>
      <c r="D18" s="10">
        <f>196.85/1.2</f>
        <v>164.04166666666666</v>
      </c>
      <c r="E18" s="10">
        <f>225.13/1.2</f>
        <v>187.60833333333335</v>
      </c>
      <c r="F18" s="14">
        <f>'[1]додаток до наказу'!$F$18</f>
        <v>1.3104836153894912</v>
      </c>
      <c r="G18" s="3">
        <f t="shared" si="0"/>
        <v>0.31048361538949121</v>
      </c>
    </row>
    <row r="19" spans="1:7" ht="15.75" customHeight="1" x14ac:dyDescent="0.25">
      <c r="A19" s="17"/>
      <c r="B19" s="17"/>
      <c r="C19" s="17"/>
      <c r="D19" s="17"/>
      <c r="E19" s="17"/>
      <c r="F19" s="17"/>
    </row>
    <row r="20" spans="1:7" ht="15.75" x14ac:dyDescent="0.25">
      <c r="A20" s="18"/>
      <c r="B20" s="18"/>
      <c r="C20" s="18"/>
      <c r="D20" s="18"/>
      <c r="E20" s="18"/>
      <c r="F20" s="18"/>
    </row>
    <row r="21" spans="1:7" ht="15.75" x14ac:dyDescent="0.25">
      <c r="A21" s="18"/>
      <c r="B21" s="18"/>
      <c r="C21" s="18"/>
      <c r="D21" s="18"/>
      <c r="E21" s="18"/>
      <c r="F21" s="18"/>
    </row>
    <row r="22" spans="1:7" ht="15.75" x14ac:dyDescent="0.25">
      <c r="A22" s="19" t="s">
        <v>33</v>
      </c>
      <c r="C22" s="20"/>
      <c r="D22" s="20"/>
      <c r="E22" s="18" t="s">
        <v>2</v>
      </c>
      <c r="F22" s="21" t="s">
        <v>2</v>
      </c>
    </row>
    <row r="23" spans="1:7" ht="15.75" x14ac:dyDescent="0.25">
      <c r="A23" s="19"/>
      <c r="C23" s="20"/>
      <c r="D23" s="20"/>
      <c r="E23" s="18"/>
      <c r="F23" s="21"/>
    </row>
    <row r="24" spans="1:7" ht="12" customHeight="1" x14ac:dyDescent="0.25">
      <c r="A24" s="19"/>
      <c r="C24" s="20"/>
      <c r="D24" s="20"/>
      <c r="E24" s="18"/>
      <c r="F24" s="21"/>
    </row>
    <row r="25" spans="1:7" ht="7.5" hidden="1" customHeight="1" x14ac:dyDescent="0.25">
      <c r="A25" s="22" t="s">
        <v>11</v>
      </c>
      <c r="C25" s="23"/>
      <c r="D25" s="23"/>
      <c r="E25" s="24" t="s">
        <v>12</v>
      </c>
      <c r="F25" s="25" t="s">
        <v>12</v>
      </c>
    </row>
    <row r="26" spans="1:7" ht="15.75" hidden="1" x14ac:dyDescent="0.25">
      <c r="A26" s="19"/>
      <c r="C26" s="20"/>
      <c r="D26" s="20"/>
      <c r="E26" s="18"/>
      <c r="F26" s="21"/>
    </row>
    <row r="27" spans="1:7" ht="15.75" x14ac:dyDescent="0.25">
      <c r="A27" s="19"/>
      <c r="C27" s="20"/>
      <c r="D27" s="20"/>
      <c r="E27" s="18"/>
      <c r="F27" s="21"/>
    </row>
    <row r="28" spans="1:7" ht="15.75" x14ac:dyDescent="0.25">
      <c r="A28" s="19" t="s">
        <v>13</v>
      </c>
      <c r="C28" s="20"/>
      <c r="D28" s="20"/>
      <c r="E28" s="18" t="s">
        <v>14</v>
      </c>
      <c r="F28" s="21" t="s">
        <v>14</v>
      </c>
    </row>
  </sheetData>
  <mergeCells count="4">
    <mergeCell ref="B1:F1"/>
    <mergeCell ref="A2:F2"/>
    <mergeCell ref="A6:F6"/>
    <mergeCell ref="A14:F14"/>
  </mergeCells>
  <printOptions horizontalCentered="1"/>
  <pageMargins left="0.11811023622047245" right="0" top="0.74803149606299213" bottom="0.55118110236220474" header="0.31496062992125984" footer="0.31496062992125984"/>
  <pageSetup paperSize="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до наказу </vt:lpstr>
      <vt:lpstr>'додаток до наказу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2026-06-23T06:38:09Z</dcterms:modified>
</cp:coreProperties>
</file>