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8" windowWidth="15120" windowHeight="7896"/>
  </bookViews>
  <sheets>
    <sheet name="Лист1" sheetId="1" r:id="rId1"/>
  </sheets>
  <definedNames>
    <definedName name="_xlnm.Print_Titles" localSheetId="0">Лист1!$4:$5</definedName>
    <definedName name="_xlnm.Print_Area" localSheetId="0">Лист1!$A$1:$H$426</definedName>
  </definedNames>
  <calcPr calcId="125725"/>
</workbook>
</file>

<file path=xl/calcChain.xml><?xml version="1.0" encoding="utf-8"?>
<calcChain xmlns="http://schemas.openxmlformats.org/spreadsheetml/2006/main">
  <c r="H385" i="1"/>
  <c r="H280" l="1"/>
  <c r="H279" s="1"/>
  <c r="G279"/>
  <c r="F279"/>
  <c r="G26"/>
  <c r="F26"/>
  <c r="H27"/>
  <c r="H341"/>
  <c r="H342"/>
  <c r="H288"/>
  <c r="H198"/>
  <c r="H199"/>
  <c r="G167"/>
  <c r="F167"/>
  <c r="H168"/>
  <c r="H167" s="1"/>
  <c r="H142"/>
  <c r="H141"/>
  <c r="H143"/>
  <c r="G15"/>
  <c r="F15"/>
  <c r="H16"/>
  <c r="H15" s="1"/>
  <c r="H293" l="1"/>
  <c r="H294"/>
  <c r="H222"/>
  <c r="H115"/>
  <c r="H31"/>
  <c r="H30" s="1"/>
  <c r="H32"/>
  <c r="H361"/>
  <c r="H319"/>
  <c r="H292"/>
  <c r="H295"/>
  <c r="H296"/>
  <c r="H297"/>
  <c r="H249"/>
  <c r="H203"/>
  <c r="G138"/>
  <c r="F138"/>
  <c r="H140"/>
  <c r="H24"/>
  <c r="H23"/>
  <c r="H400" l="1"/>
  <c r="H82"/>
  <c r="G81"/>
  <c r="F81"/>
  <c r="G190" l="1"/>
  <c r="F190"/>
  <c r="G395"/>
  <c r="F395"/>
  <c r="H396"/>
  <c r="G349"/>
  <c r="F349"/>
  <c r="H350"/>
  <c r="H349" s="1"/>
  <c r="G305"/>
  <c r="F305"/>
  <c r="H308"/>
  <c r="G212"/>
  <c r="F212"/>
  <c r="H213"/>
  <c r="G152"/>
  <c r="F152"/>
  <c r="H153"/>
  <c r="G127"/>
  <c r="F127"/>
  <c r="H130"/>
  <c r="H131"/>
  <c r="H132"/>
  <c r="H133"/>
  <c r="G94"/>
  <c r="F94"/>
  <c r="H90"/>
  <c r="H152" l="1"/>
  <c r="H395"/>
  <c r="G384"/>
  <c r="F384"/>
  <c r="H384"/>
  <c r="H343"/>
  <c r="H284"/>
  <c r="H285"/>
  <c r="H201"/>
  <c r="G185"/>
  <c r="F185"/>
  <c r="H188"/>
  <c r="H187"/>
  <c r="H186"/>
  <c r="H150"/>
  <c r="G149"/>
  <c r="F149"/>
  <c r="H83"/>
  <c r="H185" l="1"/>
  <c r="H149"/>
  <c r="H39" l="1"/>
  <c r="H314"/>
  <c r="H274"/>
  <c r="H275"/>
  <c r="H276"/>
  <c r="H214"/>
  <c r="H212" s="1"/>
  <c r="G37"/>
  <c r="F37"/>
  <c r="H40"/>
  <c r="G34"/>
  <c r="F34"/>
  <c r="H35"/>
  <c r="H34" s="1"/>
  <c r="H392" l="1"/>
  <c r="H290"/>
  <c r="G173"/>
  <c r="F173"/>
  <c r="H174"/>
  <c r="H173" s="1"/>
  <c r="G145"/>
  <c r="F145"/>
  <c r="H146"/>
  <c r="H112"/>
  <c r="G100"/>
  <c r="F100"/>
  <c r="H101"/>
  <c r="H91"/>
  <c r="H299"/>
  <c r="H254"/>
  <c r="H236"/>
  <c r="H237"/>
  <c r="G228"/>
  <c r="F228"/>
  <c r="H229"/>
  <c r="F136" l="1"/>
  <c r="G136"/>
  <c r="H100"/>
  <c r="H89"/>
  <c r="H128" l="1"/>
  <c r="H253"/>
  <c r="H377" l="1"/>
  <c r="G370" l="1"/>
  <c r="F370"/>
  <c r="H371"/>
  <c r="H286"/>
  <c r="H266"/>
  <c r="H267"/>
  <c r="H268"/>
  <c r="H269"/>
  <c r="H270"/>
  <c r="H252"/>
  <c r="H251"/>
  <c r="H235"/>
  <c r="H202"/>
  <c r="H139"/>
  <c r="H138" s="1"/>
  <c r="G124"/>
  <c r="F124"/>
  <c r="H125"/>
  <c r="H124" s="1"/>
  <c r="H118"/>
  <c r="H95"/>
  <c r="H272"/>
  <c r="H273"/>
  <c r="G164"/>
  <c r="F164"/>
  <c r="H165"/>
  <c r="H164" s="1"/>
  <c r="G161"/>
  <c r="F161"/>
  <c r="H162"/>
  <c r="H161" s="1"/>
  <c r="G97"/>
  <c r="F97"/>
  <c r="H98"/>
  <c r="G87"/>
  <c r="F87"/>
  <c r="H88"/>
  <c r="G416"/>
  <c r="G414" s="1"/>
  <c r="G413" s="1"/>
  <c r="H339"/>
  <c r="H271"/>
  <c r="H277"/>
  <c r="H256"/>
  <c r="H192"/>
  <c r="H129"/>
  <c r="H127" s="1"/>
  <c r="H122"/>
  <c r="H121"/>
  <c r="H120"/>
  <c r="H119"/>
  <c r="H117"/>
  <c r="H116"/>
  <c r="H114"/>
  <c r="H113"/>
  <c r="H111"/>
  <c r="H110"/>
  <c r="H109"/>
  <c r="H108"/>
  <c r="H107"/>
  <c r="H106"/>
  <c r="H105"/>
  <c r="H104"/>
  <c r="G103"/>
  <c r="F103"/>
  <c r="H92"/>
  <c r="H85"/>
  <c r="H84"/>
  <c r="G422"/>
  <c r="G420" s="1"/>
  <c r="G419" s="1"/>
  <c r="G346"/>
  <c r="F346"/>
  <c r="H347"/>
  <c r="H346" s="1"/>
  <c r="H325"/>
  <c r="H326"/>
  <c r="H327"/>
  <c r="H328"/>
  <c r="H329"/>
  <c r="H336"/>
  <c r="H333"/>
  <c r="H307"/>
  <c r="H306"/>
  <c r="H287"/>
  <c r="H257"/>
  <c r="H258"/>
  <c r="H259"/>
  <c r="H260"/>
  <c r="H261"/>
  <c r="H262"/>
  <c r="H263"/>
  <c r="H264"/>
  <c r="H265"/>
  <c r="G209"/>
  <c r="H360"/>
  <c r="H12"/>
  <c r="G220"/>
  <c r="G380"/>
  <c r="F380"/>
  <c r="H381"/>
  <c r="H372"/>
  <c r="H38"/>
  <c r="G302"/>
  <c r="F302"/>
  <c r="H303"/>
  <c r="H302" s="1"/>
  <c r="H291"/>
  <c r="G216"/>
  <c r="F216"/>
  <c r="H217"/>
  <c r="H197"/>
  <c r="H200"/>
  <c r="H68"/>
  <c r="H61"/>
  <c r="H60"/>
  <c r="H54"/>
  <c r="H223"/>
  <c r="H317"/>
  <c r="G195"/>
  <c r="F195"/>
  <c r="H204"/>
  <c r="H196"/>
  <c r="G49"/>
  <c r="F49"/>
  <c r="G323"/>
  <c r="F323"/>
  <c r="H324"/>
  <c r="F310"/>
  <c r="H255"/>
  <c r="H218"/>
  <c r="H50"/>
  <c r="H49" s="1"/>
  <c r="G52"/>
  <c r="F52"/>
  <c r="H70"/>
  <c r="H63"/>
  <c r="H62"/>
  <c r="G358"/>
  <c r="H330"/>
  <c r="H331"/>
  <c r="H332"/>
  <c r="H334"/>
  <c r="H335"/>
  <c r="H337"/>
  <c r="H338"/>
  <c r="H423"/>
  <c r="H422" s="1"/>
  <c r="H420" s="1"/>
  <c r="H417"/>
  <c r="H416" s="1"/>
  <c r="H414" s="1"/>
  <c r="H411"/>
  <c r="H410" s="1"/>
  <c r="H408" s="1"/>
  <c r="G408"/>
  <c r="G407" s="1"/>
  <c r="H405"/>
  <c r="H404"/>
  <c r="G403"/>
  <c r="H401"/>
  <c r="H399"/>
  <c r="G398"/>
  <c r="H389"/>
  <c r="H390"/>
  <c r="H391"/>
  <c r="H393"/>
  <c r="H388"/>
  <c r="G387"/>
  <c r="H382"/>
  <c r="G374"/>
  <c r="G367"/>
  <c r="H376"/>
  <c r="H378"/>
  <c r="H375"/>
  <c r="H368"/>
  <c r="H367" s="1"/>
  <c r="H362"/>
  <c r="H359"/>
  <c r="G355"/>
  <c r="H356"/>
  <c r="H355" s="1"/>
  <c r="H340"/>
  <c r="H344"/>
  <c r="G310"/>
  <c r="H312"/>
  <c r="H313"/>
  <c r="H315"/>
  <c r="H316"/>
  <c r="H318"/>
  <c r="H320"/>
  <c r="H321"/>
  <c r="G282"/>
  <c r="H289"/>
  <c r="H298"/>
  <c r="H300"/>
  <c r="H283"/>
  <c r="H250"/>
  <c r="H248"/>
  <c r="G247"/>
  <c r="G243"/>
  <c r="H245"/>
  <c r="H244"/>
  <c r="G240"/>
  <c r="H241"/>
  <c r="H240" s="1"/>
  <c r="G232"/>
  <c r="H234"/>
  <c r="H238"/>
  <c r="H233"/>
  <c r="H230"/>
  <c r="H228" s="1"/>
  <c r="H221"/>
  <c r="H210"/>
  <c r="H209" s="1"/>
  <c r="H193"/>
  <c r="G179"/>
  <c r="G177" s="1"/>
  <c r="G176" s="1"/>
  <c r="H191"/>
  <c r="H180"/>
  <c r="H179" s="1"/>
  <c r="H177" s="1"/>
  <c r="G170"/>
  <c r="H171"/>
  <c r="H170" s="1"/>
  <c r="G158"/>
  <c r="G156" s="1"/>
  <c r="G72"/>
  <c r="G56"/>
  <c r="G42"/>
  <c r="G30"/>
  <c r="G18"/>
  <c r="G9"/>
  <c r="H159"/>
  <c r="H158" s="1"/>
  <c r="H147"/>
  <c r="H145" s="1"/>
  <c r="H74"/>
  <c r="H75"/>
  <c r="H76"/>
  <c r="H73"/>
  <c r="H58"/>
  <c r="H59"/>
  <c r="H64"/>
  <c r="H65"/>
  <c r="H66"/>
  <c r="H67"/>
  <c r="H69"/>
  <c r="H57"/>
  <c r="H53"/>
  <c r="H43"/>
  <c r="H28"/>
  <c r="H26" s="1"/>
  <c r="H20"/>
  <c r="H21"/>
  <c r="H22"/>
  <c r="H19"/>
  <c r="H11"/>
  <c r="H13"/>
  <c r="H10"/>
  <c r="F18"/>
  <c r="F9"/>
  <c r="F7" s="1"/>
  <c r="F387"/>
  <c r="F374"/>
  <c r="F232"/>
  <c r="F243"/>
  <c r="F282"/>
  <c r="F56"/>
  <c r="F30"/>
  <c r="F398"/>
  <c r="F403"/>
  <c r="F358"/>
  <c r="F355"/>
  <c r="F247"/>
  <c r="F135"/>
  <c r="F72"/>
  <c r="F42"/>
  <c r="F209"/>
  <c r="F220"/>
  <c r="F422"/>
  <c r="F420" s="1"/>
  <c r="F419" s="1"/>
  <c r="F416"/>
  <c r="F414" s="1"/>
  <c r="F413" s="1"/>
  <c r="F410"/>
  <c r="F408" s="1"/>
  <c r="F407" s="1"/>
  <c r="F367"/>
  <c r="F240"/>
  <c r="F179"/>
  <c r="F177" s="1"/>
  <c r="F176" s="1"/>
  <c r="F170"/>
  <c r="F158"/>
  <c r="H311"/>
  <c r="F156" l="1"/>
  <c r="F226"/>
  <c r="F225" s="1"/>
  <c r="G226"/>
  <c r="H156"/>
  <c r="G7"/>
  <c r="G6" s="1"/>
  <c r="F6"/>
  <c r="F79"/>
  <c r="F78" s="1"/>
  <c r="G79"/>
  <c r="H190"/>
  <c r="H136"/>
  <c r="H81"/>
  <c r="H305"/>
  <c r="F365"/>
  <c r="F364" s="1"/>
  <c r="G365"/>
  <c r="G364" s="1"/>
  <c r="H94"/>
  <c r="G183"/>
  <c r="G182" s="1"/>
  <c r="F183"/>
  <c r="F182" s="1"/>
  <c r="G207"/>
  <c r="G206" s="1"/>
  <c r="F207"/>
  <c r="F206" s="1"/>
  <c r="H37"/>
  <c r="F155"/>
  <c r="G155"/>
  <c r="H56"/>
  <c r="H358"/>
  <c r="H353" s="1"/>
  <c r="H216"/>
  <c r="H52"/>
  <c r="H176"/>
  <c r="H323"/>
  <c r="H42"/>
  <c r="H243"/>
  <c r="G353"/>
  <c r="G352" s="1"/>
  <c r="H97"/>
  <c r="H387"/>
  <c r="H310"/>
  <c r="F353"/>
  <c r="F352" s="1"/>
  <c r="H9"/>
  <c r="H403"/>
  <c r="G47"/>
  <c r="G46" s="1"/>
  <c r="H398"/>
  <c r="H18"/>
  <c r="H220"/>
  <c r="H407"/>
  <c r="H72"/>
  <c r="G135"/>
  <c r="H135" s="1"/>
  <c r="H282"/>
  <c r="H380"/>
  <c r="F47"/>
  <c r="F46" s="1"/>
  <c r="H413"/>
  <c r="H374"/>
  <c r="H103"/>
  <c r="H87"/>
  <c r="H247"/>
  <c r="H232"/>
  <c r="H195"/>
  <c r="H419"/>
  <c r="H370"/>
  <c r="G225" l="1"/>
  <c r="H225" s="1"/>
  <c r="G78"/>
  <c r="H183"/>
  <c r="H226"/>
  <c r="H7"/>
  <c r="H79"/>
  <c r="H78" s="1"/>
  <c r="H365"/>
  <c r="H182"/>
  <c r="H207"/>
  <c r="H155"/>
  <c r="H46"/>
  <c r="H352"/>
  <c r="H47"/>
  <c r="H6"/>
  <c r="H364"/>
  <c r="F425"/>
  <c r="H206"/>
  <c r="G425" l="1"/>
  <c r="H425"/>
</calcChain>
</file>

<file path=xl/sharedStrings.xml><?xml version="1.0" encoding="utf-8"?>
<sst xmlns="http://schemas.openxmlformats.org/spreadsheetml/2006/main" count="513" uniqueCount="419">
  <si>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</si>
  <si>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</si>
  <si>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</si>
  <si>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</si>
  <si>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</si>
  <si>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</si>
  <si>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</si>
  <si>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</si>
  <si>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</si>
  <si>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</si>
  <si>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</si>
  <si>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</si>
  <si>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</si>
  <si>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</si>
  <si>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</si>
  <si>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</si>
  <si>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</si>
  <si>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</si>
  <si>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</si>
  <si>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</si>
  <si>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</si>
  <si>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</si>
  <si>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</si>
  <si>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</si>
  <si>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</si>
  <si>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</si>
  <si>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</si>
  <si>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</si>
  <si>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</si>
  <si>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</si>
  <si>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</si>
  <si>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</si>
  <si>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</si>
  <si>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</si>
  <si>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</si>
  <si>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</si>
  <si>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</si>
  <si>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</si>
  <si>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</si>
  <si>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</si>
  <si>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</si>
  <si>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</si>
  <si>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</si>
  <si>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</si>
  <si>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</si>
  <si>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</si>
  <si>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</si>
  <si>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</si>
  <si>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</si>
  <si>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</si>
  <si>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</si>
  <si>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</si>
  <si>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</si>
  <si>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</si>
  <si>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</si>
  <si>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</si>
  <si>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</si>
  <si>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</si>
  <si>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</si>
  <si>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</si>
  <si>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</si>
  <si>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</si>
  <si>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</si>
  <si>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</si>
  <si>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</si>
  <si>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</si>
  <si>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</si>
  <si>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</si>
  <si>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</si>
  <si>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</si>
  <si>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</si>
  <si>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</si>
  <si>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</si>
  <si>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</si>
  <si>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</si>
  <si>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</si>
  <si>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</si>
  <si>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</si>
  <si>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</si>
  <si>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</si>
  <si>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</si>
  <si>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</si>
  <si>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</si>
  <si>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</si>
  <si>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</si>
  <si>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</si>
  <si>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</si>
  <si>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</si>
  <si>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</si>
  <si>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</si>
  <si>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</si>
  <si>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</si>
  <si>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</si>
  <si>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</si>
  <si>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</si>
  <si>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</si>
  <si>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</si>
  <si>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</si>
  <si>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</si>
  <si>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</si>
  <si>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</si>
  <si>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</si>
  <si>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</si>
  <si>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</si>
  <si>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</si>
  <si>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</si>
  <si>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</si>
  <si>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</si>
  <si>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</si>
  <si>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</si>
  <si>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</si>
  <si>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</si>
  <si>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</si>
  <si>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</si>
  <si>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</si>
  <si>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</si>
  <si>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</si>
  <si>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</si>
  <si>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</si>
  <si>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Співфінансування проєкту "Оновлення інфраструктури електротранспорту м. Луцька"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</si>
  <si>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</si>
  <si>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</si>
  <si>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</si>
  <si>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</si>
  <si>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</si>
  <si>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</si>
  <si>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</si>
  <si>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</si>
  <si>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</si>
  <si>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</si>
  <si>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</si>
  <si>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</si>
  <si>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</si>
  <si>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</si>
  <si>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</si>
  <si>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</si>
  <si>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</si>
  <si>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</si>
  <si>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</si>
  <si>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</si>
  <si>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</si>
  <si>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</si>
  <si>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</si>
  <si>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</si>
  <si>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</si>
  <si>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</si>
  <si>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</si>
  <si>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</si>
  <si>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</si>
  <si>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</si>
  <si>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</si>
  <si>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</si>
  <si>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</si>
  <si>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</si>
  <si>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</si>
  <si>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</si>
  <si>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</si>
  <si>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</si>
  <si>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</si>
  <si>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</si>
  <si>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</si>
  <si>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</si>
  <si>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</si>
  <si>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</si>
  <si>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</si>
  <si>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</si>
  <si>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</si>
  <si>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</si>
  <si>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</si>
  <si>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</si>
  <si>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Нове будівницто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</si>
  <si>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</si>
  <si>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</si>
  <si>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</si>
  <si>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</si>
  <si>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</si>
  <si>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</si>
  <si>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</si>
  <si>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</si>
  <si>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</si>
  <si>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</si>
  <si>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</si>
  <si>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</si>
  <si>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</si>
  <si>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</si>
  <si>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</si>
  <si>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</si>
  <si>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</si>
  <si>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</si>
  <si>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</si>
  <si>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</si>
  <si>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</si>
  <si>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</si>
  <si>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</si>
  <si>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 xml:space="preserve">Обсяг видатків
бюджету
розвитку, гривень
</t>
  </si>
  <si>
    <t>Залишки астгнувань</t>
  </si>
  <si>
    <t>грн</t>
  </si>
  <si>
    <t xml:space="preserve">Дані про стан фінансування видатків за рахунок бюджету розвитку в 2021 році  
</t>
  </si>
  <si>
    <t>КП "Луцькводоканал"- підвищення енергоефективності та надійності системи водопостачання та водовідведення м.Луцька (Позика НЕФКО)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</si>
  <si>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</si>
  <si>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</si>
  <si>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</si>
  <si>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</si>
  <si>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</si>
  <si>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</si>
  <si>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«ЛЕП-Луцьксвітло» -  впровадження системи АСКОЄ </t>
  </si>
  <si>
    <t xml:space="preserve">КП «ЛЕП-Луцьксвітло» -  придбання терміналів СУМО </t>
  </si>
  <si>
    <t>КП "Луцький Спецкомбінат" (придбання земельної ділянки для розширення кладовища в с.Гаразджа)</t>
  </si>
  <si>
    <t>0611021</t>
  </si>
  <si>
    <t>Надання загальної середньої освіти закладами загальної середньої освіти</t>
  </si>
  <si>
    <t>0990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</si>
  <si>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</si>
  <si>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</si>
  <si>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</si>
  <si>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</si>
  <si>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</si>
  <si>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</si>
  <si>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Капітальний ремонт фонтану з влаштуванням комплексу рекреаційних споруд на Театральному майдані в м. Луцьку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</si>
  <si>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</si>
  <si>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</si>
  <si>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</si>
  <si>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</si>
  <si>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</si>
  <si>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акустичної системи для будинку культури с. Сьомаки</t>
  </si>
  <si>
    <t>Придбання ультракороткофокусного проєктора для будинку культури с. Княгининок</t>
  </si>
  <si>
    <t>Капітальний ремонт світлофорного об’єкта на перехресті вул.Львівська - Потебні</t>
  </si>
  <si>
    <t>Реконструкція спортивного стадіону с. Забороль</t>
  </si>
  <si>
    <t>КП "Луцьке підприємство електротранспорту" - придбання мідного проводу та запчастин до контактної мережі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</si>
  <si>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</si>
  <si>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</si>
  <si>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</si>
  <si>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</si>
  <si>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</si>
  <si>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</si>
  <si>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</si>
  <si>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</si>
  <si>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</si>
  <si>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Реконструкція полігону ТПВ в с. Брище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</si>
  <si>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</si>
  <si>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</si>
  <si>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</si>
  <si>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</si>
  <si>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</si>
  <si>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</si>
  <si>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</si>
  <si>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>Встановленням камер відеоспостереження у с. Княгининок (програма "Безпечне місто Луцьк")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</si>
  <si>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</si>
  <si>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</si>
  <si>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</si>
  <si>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</si>
  <si>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</si>
  <si>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 (депутат Бондар В.О.)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</si>
  <si>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</si>
  <si>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</si>
  <si>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</si>
  <si>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Кравчук Р.П.)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</si>
  <si>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</si>
  <si>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Дацюк Ю.М.) 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</si>
  <si>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</si>
  <si>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</si>
  <si>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</si>
  <si>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</si>
  <si>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</si>
  <si>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</si>
  <si>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</si>
  <si>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</si>
  <si>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</si>
  <si>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</si>
  <si>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 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</si>
  <si>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Департамент освіти</t>
  </si>
  <si>
    <t>ЗОШ І-ІІ ступенів-колегіум №11 - капітальний ремонт спортивного залу</t>
  </si>
  <si>
    <t>Придбання книжкової продукції для бібліотеки філії № 9 ( вул. Потебні 52,а) (депутат Яручик М.О.)</t>
  </si>
  <si>
    <t>Реалізація проєкту "Урбан-парк "Молодіжний"</t>
  </si>
  <si>
    <t xml:space="preserve">Придбання та встановлення ігрового комплексу за адресою пр. Соборності, 33 (депутат Козлюк О.Є.)
</t>
  </si>
  <si>
    <t>Придбання меморіальної дошки Почесному громадянину м.Луцька, колишньому міському голові Кривицькому А.Ф.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</si>
  <si>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</si>
  <si>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КП "Луцький Спецкомбінат" (придбання техніки)</t>
  </si>
  <si>
    <t xml:space="preserve"> Департамент фінансів, бюджету та аудиту</t>
  </si>
  <si>
    <t>Департамент фінансів, бюджету та аудиту</t>
  </si>
  <si>
    <t>Департамент  молоді та спорту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</si>
  <si>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</si>
  <si>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</si>
  <si>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</si>
  <si>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</si>
  <si>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</si>
  <si>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</si>
  <si>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</si>
  <si>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</si>
  <si>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</si>
  <si>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</si>
  <si>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</si>
  <si>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</si>
  <si>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</si>
  <si>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</si>
  <si>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</si>
  <si>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</si>
  <si>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</si>
  <si>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</si>
  <si>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</si>
  <si>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Капітальний ремонт елементів благоустрою спортивного майданчика в с. Жидичин, вул. Богдана Хмельницького, 1</t>
  </si>
  <si>
    <t>0731</t>
  </si>
  <si>
    <t>Багатопрофільна стаціонарна медична допомога населенню</t>
  </si>
  <si>
    <t>0712010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</si>
  <si>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</si>
  <si>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</si>
  <si>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</si>
  <si>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>Придбання пляжних кабін</t>
  </si>
  <si>
    <t>Придбання дитячого обладнання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</si>
  <si>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</si>
  <si>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</si>
  <si>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</si>
  <si>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</si>
  <si>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</si>
  <si>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</si>
  <si>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</si>
  <si>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</si>
  <si>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>Капітальний ремонт площі Героїв Майдану в м. Луцьку 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</si>
  <si>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</si>
  <si>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КЗ ЗСО "Княгининівський ліцей №34" - придбання електросковороди 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</si>
  <si>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</si>
  <si>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</si>
  <si>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</si>
  <si>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>Капітальний ремонт скверу біля навчально-виховного комплексу № 26 на вул. Кравчука в м. Луцьку  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</si>
  <si>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</si>
  <si>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</si>
  <si>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</si>
  <si>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</si>
  <si>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t>НВК Гімназія №14 - виготовлення проєктно-кошторисної документації на капітальний ремонт огорожі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</si>
  <si>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</si>
  <si>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</si>
  <si>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</si>
  <si>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</si>
  <si>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</si>
  <si>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>Капітальний ремонт скверів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</si>
  <si>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</si>
  <si>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Центральна бібліотека м. Луцька - капітальний ремонт приміщення (заміна вікон)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</si>
  <si>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</si>
  <si>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</si>
  <si>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</si>
  <si>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</si>
  <si>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</si>
  <si>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</si>
  <si>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</si>
  <si>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</si>
  <si>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</si>
  <si>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</si>
  <si>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</si>
  <si>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</si>
  <si>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</si>
  <si>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</si>
  <si>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</si>
  <si>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</si>
  <si>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</si>
  <si>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</si>
  <si>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</si>
  <si>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</si>
  <si>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</si>
  <si>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</si>
  <si>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</si>
  <si>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</si>
  <si>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</si>
  <si>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</si>
  <si>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</si>
  <si>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</si>
  <si>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</si>
  <si>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ЛСКАП "Луцькспецкомунтранс" (придбання техніки) Субвенція Підгацівська ОТГ</t>
  </si>
  <si>
    <t>ДПЗОВ "Ровесник" - придбання пароконвекційної печі і тістомісильної машини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</si>
  <si>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</si>
  <si>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</si>
  <si>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</si>
  <si>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</si>
  <si>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</si>
  <si>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</si>
  <si>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</si>
  <si>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</si>
  <si>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</si>
  <si>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</si>
  <si>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</si>
  <si>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ЗДО №3 - придбання пральної машини</t>
  </si>
  <si>
    <t>Капітальний ремонт частини адмінприміщення на вул. Кравчука, 12 в м. Луцьку</t>
  </si>
  <si>
    <t xml:space="preserve">КП "Луцькводоканал" - реконструкція мереж водопостачання та запірно - регулювальної арматури, в тому числі погашення заборгованості </t>
  </si>
  <si>
    <t>Розроблення проектної документації для будівництва льодової арени по вул. Глушець, м. Луцьк</t>
  </si>
  <si>
    <t>Інженерно-геологічні вишукування для розроблення проектної документації для будівництва льодової арени по вул. Глушець, м. Луцьк</t>
  </si>
  <si>
    <t>Придбання оргтехніки  для клубу с. Озерце (звукове обладнання)</t>
  </si>
  <si>
    <t>Капітальний ремонт контейнерних площадок за адресою Київський майдан, 3</t>
  </si>
  <si>
    <t>Виконання інженерно-геологічних робіт для виготовлення  проектної документації "Реконструкція старої частини полігону для збору ТПВ в с. Брище (з рекультивацією земельного покрову), Луцького району Волинської області" (коригування)</t>
  </si>
  <si>
    <t>Реконструкція мереж зовнішнього освітлення прибудинкової території за адресою Київський майдан, 1,3,5</t>
  </si>
  <si>
    <t>Реконструкція мереж зовнішнього освітлення Малоомелянівського масиву</t>
  </si>
  <si>
    <t>Будівництво мереж зовнішнього освітлення на вул. Ранковій (від вул. М.Куделі до вул. Мамсурова)</t>
  </si>
  <si>
    <t>Виготовлення проектно-кошторисної документації на капітальний ремонт мосту по вул. Шевченка</t>
  </si>
  <si>
    <t>Нове будівництво волоконно-оптичних ліній зв'язку у  м. Луцьку по вул. Гордіюк, Конякіна, Карбишева, Єршова,  Карпенка-Карого; пр. Молоді, Соборності, Відродження  (програма "Безпечне місто Луцьк")</t>
  </si>
  <si>
    <t>КП «Луцька міська дитяча поліклініка» - капітальний ремонт кабінетів першого поверху приміщення відокремленого підрозділу КП "Луцька міська дитяча поліклініка" за адресою: м. Луцьк, пр. Волі,3а</t>
  </si>
  <si>
    <t>НВК ЗОШ І-ІІІ ступенів №22 - капітальний ремонт елементів благоустрою</t>
  </si>
  <si>
    <t>Виготовлення проектно-кошторисної документації для реконструкції будівлі КЗ "СДЮШОР плавання"</t>
  </si>
  <si>
    <t>Виготовлення технічної документації із землеустрою щодо встановлення меж земельної ділянки в натурі  для виготовлення проектної документації «Реконструкція полігону для збору твердих побутових відходів с.Брище  Луцького району Волинської області»</t>
  </si>
  <si>
    <t xml:space="preserve">Виготовлення проекту землеустрою щодо відведення земельної ділянки для реконструкції  для виготовлення проектної документації «Реконструкція полігону для збору твердих побутових відходів с.Брище  Луцького району Волинської області» </t>
  </si>
  <si>
    <t>0214082</t>
  </si>
  <si>
    <t>4082</t>
  </si>
  <si>
    <t>0829</t>
  </si>
  <si>
    <t>Інші заходи в галузі культури і мистецтва</t>
  </si>
  <si>
    <t xml:space="preserve">Придбання силіконової фігури монаха єзуїта </t>
  </si>
  <si>
    <t>КП "Медичне об'єднання Луцької міської територіальної громади" - капітальний ремонт ліфтів</t>
  </si>
  <si>
    <t>КП "Медичне об'єднання Луцької міської територіальної громади" - придбання дефібриляторів</t>
  </si>
  <si>
    <t xml:space="preserve">КП "Медичне об'єднання Луцької міської територіальної громади" - закупівля послуг щодо проектування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бюджету)
</t>
  </si>
  <si>
    <t>0813224</t>
  </si>
  <si>
    <t>3224</t>
  </si>
  <si>
    <t>Грошова компенсація за належні для отримання жилі приміщення для сімей осіб, визначених у абзаці чотирнадцятому 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здоровя, одержаних під час участі у Революції Гідності, визначених пунктом 10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</si>
  <si>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КЗ "Центр культури "Княгининок" для клубу с. Рокині - придбання комплекту мікрофонів</t>
  </si>
  <si>
    <t>КЗ "Центр культури "Княгининок" для клубу с. Рокині - придбання комплекту звукової апаратури</t>
  </si>
  <si>
    <t>Реконструкція мереж зовнішнього освітлення на вул.Кафедральній в м.Луцьку</t>
  </si>
  <si>
    <t>ЛСКАП "Луцькспецкомунтранс" (придбання техніки)(субвенція з Боратинської сільської територіальної громади)</t>
  </si>
  <si>
    <t>ЛСКАП "Луцькспецкомунтранс" - придбання спецтехніки</t>
  </si>
  <si>
    <t>Запозичення на реалізацію спільного проєкту Кабінету міністрів України та Європейського інвестиційного банку «Міський громадський транспорт України»</t>
  </si>
  <si>
    <t>0690</t>
  </si>
  <si>
    <t>Інша діяльність у сфері житлово-комунального господарства</t>
  </si>
  <si>
    <t>КП "Луцькводоканал" Придбання комунальної техніки (Субвенція з державного бюджету місцевим бюджетам на розвиток комунальної інфраструктури)</t>
  </si>
  <si>
    <t>Касові видатки станом на 31.12.2021</t>
  </si>
  <si>
    <t>Реконструкція полігону ТПВ з розширенням</t>
  </si>
  <si>
    <t>Реалізація проєкту «Урбан-парк" Молодіжний (Субвенція з державного бюджету місцевим бюджетам на здійснення заходів щодо соціально-економічного розвитку окремих територій)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</si>
</sst>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0" fillId="0" borderId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7" borderId="1" applyNumberFormat="0" applyAlignment="0" applyProtection="0"/>
    <xf numFmtId="0" fontId="34" fillId="20" borderId="2" applyNumberFormat="0" applyAlignment="0" applyProtection="0"/>
    <xf numFmtId="0" fontId="35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9" fillId="0" borderId="0">
      <alignment vertical="top"/>
    </xf>
    <xf numFmtId="0" fontId="36" fillId="0" borderId="3" applyNumberFormat="0" applyFill="0" applyAlignment="0" applyProtection="0"/>
    <xf numFmtId="0" fontId="37" fillId="21" borderId="4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5" fillId="0" borderId="0"/>
    <xf numFmtId="0" fontId="30" fillId="0" borderId="0"/>
    <xf numFmtId="0" fontId="48" fillId="0" borderId="0"/>
    <xf numFmtId="0" fontId="30" fillId="0" borderId="0"/>
    <xf numFmtId="0" fontId="45" fillId="0" borderId="0"/>
    <xf numFmtId="0" fontId="3" fillId="0" borderId="0"/>
    <xf numFmtId="0" fontId="3" fillId="0" borderId="0"/>
    <xf numFmtId="0" fontId="30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2" fillId="0" borderId="6" applyNumberFormat="0" applyFill="0" applyAlignment="0" applyProtection="0"/>
    <xf numFmtId="0" fontId="46" fillId="0" borderId="0"/>
    <xf numFmtId="0" fontId="43" fillId="0" borderId="0" applyNumberFormat="0" applyFill="0" applyBorder="0" applyAlignment="0" applyProtection="0"/>
    <xf numFmtId="166" fontId="49" fillId="0" borderId="0" applyFont="0" applyFill="0" applyBorder="0" applyAlignment="0" applyProtection="0"/>
    <xf numFmtId="0" fontId="44" fillId="4" borderId="0" applyNumberFormat="0" applyBorder="0" applyAlignment="0" applyProtection="0"/>
  </cellStyleXfs>
  <cellXfs count="168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 wrapText="1"/>
    </xf>
    <xf numFmtId="164" fontId="2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2" fillId="0" borderId="7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wrapText="1"/>
    </xf>
    <xf numFmtId="0" fontId="54" fillId="0" borderId="7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0" fontId="57" fillId="0" borderId="0" xfId="0" applyFont="1" applyFill="1"/>
    <xf numFmtId="0" fontId="18" fillId="0" borderId="0" xfId="0" applyFont="1" applyFill="1"/>
    <xf numFmtId="0" fontId="18" fillId="0" borderId="7" xfId="0" applyFont="1" applyFill="1" applyBorder="1" applyAlignment="1">
      <alignment wrapText="1"/>
    </xf>
    <xf numFmtId="2" fontId="54" fillId="0" borderId="7" xfId="0" applyNumberFormat="1" applyFont="1" applyFill="1" applyBorder="1" applyAlignment="1">
      <alignment wrapText="1"/>
    </xf>
    <xf numFmtId="0" fontId="54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justify"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2" fontId="18" fillId="0" borderId="7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49" fontId="26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3" fontId="57" fillId="0" borderId="0" xfId="0" applyNumberFormat="1" applyFont="1" applyFill="1"/>
    <xf numFmtId="4" fontId="58" fillId="0" borderId="7" xfId="0" applyNumberFormat="1" applyFont="1" applyFill="1" applyBorder="1"/>
    <xf numFmtId="4" fontId="28" fillId="0" borderId="7" xfId="0" applyNumberFormat="1" applyFont="1" applyFill="1" applyBorder="1"/>
    <xf numFmtId="4" fontId="5" fillId="0" borderId="7" xfId="0" applyNumberFormat="1" applyFont="1" applyFill="1" applyBorder="1"/>
    <xf numFmtId="4" fontId="52" fillId="0" borderId="7" xfId="0" applyNumberFormat="1" applyFont="1" applyFill="1" applyBorder="1"/>
    <xf numFmtId="4" fontId="57" fillId="0" borderId="0" xfId="0" applyNumberFormat="1" applyFont="1" applyFill="1"/>
    <xf numFmtId="0" fontId="19" fillId="0" borderId="0" xfId="0" applyFont="1" applyFill="1" applyBorder="1"/>
    <xf numFmtId="0" fontId="29" fillId="0" borderId="0" xfId="0" applyFont="1" applyFill="1" applyBorder="1" applyAlignment="1"/>
    <xf numFmtId="3" fontId="19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53" fillId="0" borderId="11" xfId="0" applyFont="1" applyFill="1" applyBorder="1" applyAlignment="1">
      <alignment horizontal="center" vertical="top" wrapText="1"/>
    </xf>
    <xf numFmtId="0" fontId="60" fillId="0" borderId="11" xfId="0" applyFont="1" applyFill="1" applyBorder="1" applyAlignment="1">
      <alignment horizontal="center" vertical="top" wrapText="1"/>
    </xf>
    <xf numFmtId="0" fontId="57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31" fillId="0" borderId="7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center" vertical="center" wrapText="1"/>
    </xf>
    <xf numFmtId="3" fontId="2" fillId="0" borderId="7" xfId="59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5" fontId="22" fillId="0" borderId="7" xfId="0" applyNumberFormat="1" applyFont="1" applyFill="1" applyBorder="1" applyAlignment="1">
      <alignment horizontal="center" vertical="center"/>
    </xf>
    <xf numFmtId="164" fontId="19" fillId="0" borderId="7" xfId="0" applyNumberFormat="1" applyFont="1" applyFill="1" applyBorder="1" applyAlignment="1">
      <alignment horizontal="center"/>
    </xf>
    <xf numFmtId="4" fontId="27" fillId="0" borderId="7" xfId="0" applyNumberFormat="1" applyFont="1" applyFill="1" applyBorder="1"/>
    <xf numFmtId="164" fontId="18" fillId="0" borderId="7" xfId="0" applyNumberFormat="1" applyFont="1" applyFill="1" applyBorder="1" applyAlignment="1">
      <alignment horizontal="left"/>
    </xf>
    <xf numFmtId="164" fontId="6" fillId="0" borderId="7" xfId="0" applyNumberFormat="1" applyFont="1" applyFill="1" applyBorder="1" applyAlignment="1">
      <alignment horizontal="left"/>
    </xf>
    <xf numFmtId="0" fontId="64" fillId="0" borderId="0" xfId="0" applyFont="1" applyFill="1"/>
    <xf numFmtId="0" fontId="23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9" fillId="0" borderId="7" xfId="0" applyFont="1" applyFill="1" applyBorder="1"/>
    <xf numFmtId="0" fontId="18" fillId="0" borderId="7" xfId="0" applyFont="1" applyFill="1" applyBorder="1" applyAlignment="1">
      <alignment horizontal="left" wrapText="1"/>
    </xf>
    <xf numFmtId="49" fontId="24" fillId="0" borderId="7" xfId="0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0" fontId="57" fillId="0" borderId="7" xfId="0" applyFont="1" applyFill="1" applyBorder="1" applyAlignment="1"/>
    <xf numFmtId="4" fontId="59" fillId="0" borderId="7" xfId="0" applyNumberFormat="1" applyFont="1" applyFill="1" applyBorder="1"/>
    <xf numFmtId="0" fontId="66" fillId="0" borderId="7" xfId="0" applyFont="1" applyFill="1" applyBorder="1" applyAlignment="1">
      <alignment wrapText="1"/>
    </xf>
    <xf numFmtId="0" fontId="18" fillId="0" borderId="7" xfId="0" applyFont="1" applyFill="1" applyBorder="1"/>
    <xf numFmtId="4" fontId="56" fillId="0" borderId="7" xfId="0" applyNumberFormat="1" applyFont="1" applyFill="1" applyBorder="1"/>
    <xf numFmtId="0" fontId="64" fillId="0" borderId="0" xfId="0" applyFont="1" applyFill="1" applyAlignment="1">
      <alignment wrapText="1"/>
    </xf>
    <xf numFmtId="0" fontId="25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18" fillId="0" borderId="7" xfId="0" applyFont="1" applyFill="1" applyBorder="1" applyAlignment="1"/>
    <xf numFmtId="0" fontId="55" fillId="0" borderId="0" xfId="0" applyFont="1" applyFill="1"/>
    <xf numFmtId="0" fontId="54" fillId="0" borderId="0" xfId="0" applyFont="1" applyFill="1" applyAlignment="1">
      <alignment wrapText="1"/>
    </xf>
    <xf numFmtId="0" fontId="6" fillId="0" borderId="0" xfId="0" applyFont="1" applyFill="1"/>
    <xf numFmtId="0" fontId="65" fillId="0" borderId="7" xfId="0" applyFont="1" applyFill="1" applyBorder="1" applyAlignment="1">
      <alignment wrapText="1"/>
    </xf>
    <xf numFmtId="0" fontId="62" fillId="0" borderId="0" xfId="0" applyFont="1" applyFill="1" applyAlignment="1">
      <alignment wrapText="1"/>
    </xf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center" wrapText="1"/>
    </xf>
    <xf numFmtId="0" fontId="66" fillId="0" borderId="0" xfId="0" applyFont="1" applyFill="1" applyAlignment="1">
      <alignment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7" xfId="0" applyFont="1" applyFill="1" applyBorder="1" applyAlignment="1">
      <alignment wrapText="1"/>
    </xf>
    <xf numFmtId="0" fontId="6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11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 wrapText="1"/>
    </xf>
    <xf numFmtId="0" fontId="64" fillId="0" borderId="7" xfId="0" applyFont="1" applyFill="1" applyBorder="1" applyAlignment="1">
      <alignment wrapText="1"/>
    </xf>
    <xf numFmtId="0" fontId="6" fillId="0" borderId="9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/>
    <xf numFmtId="167" fontId="10" fillId="0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/>
    </xf>
    <xf numFmtId="0" fontId="55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23" fillId="0" borderId="7" xfId="0" applyFont="1" applyFill="1" applyBorder="1"/>
    <xf numFmtId="0" fontId="21" fillId="0" borderId="7" xfId="0" applyFont="1" applyFill="1" applyBorder="1"/>
    <xf numFmtId="0" fontId="63" fillId="0" borderId="7" xfId="0" applyFont="1" applyFill="1" applyBorder="1" applyAlignment="1">
      <alignment vertical="center" wrapText="1"/>
    </xf>
    <xf numFmtId="0" fontId="63" fillId="0" borderId="7" xfId="0" applyFont="1" applyFill="1" applyBorder="1" applyAlignment="1">
      <alignment vertical="top" wrapText="1"/>
    </xf>
    <xf numFmtId="0" fontId="63" fillId="0" borderId="7" xfId="0" applyFont="1" applyFill="1" applyBorder="1" applyAlignment="1">
      <alignment wrapText="1"/>
    </xf>
    <xf numFmtId="0" fontId="24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49" fontId="26" fillId="0" borderId="7" xfId="0" applyNumberFormat="1" applyFont="1" applyFill="1" applyBorder="1" applyAlignment="1">
      <alignment vertical="center"/>
    </xf>
    <xf numFmtId="0" fontId="21" fillId="0" borderId="8" xfId="0" applyFont="1" applyFill="1" applyBorder="1"/>
    <xf numFmtId="0" fontId="23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left" wrapText="1"/>
    </xf>
    <xf numFmtId="2" fontId="6" fillId="0" borderId="7" xfId="0" applyNumberFormat="1" applyFont="1" applyFill="1" applyBorder="1" applyAlignment="1">
      <alignment wrapText="1"/>
    </xf>
    <xf numFmtId="0" fontId="7" fillId="0" borderId="7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0" fontId="62" fillId="0" borderId="0" xfId="0" applyFont="1" applyFill="1" applyAlignment="1">
      <alignment vertical="center" wrapText="1"/>
    </xf>
    <xf numFmtId="0" fontId="55" fillId="0" borderId="0" xfId="0" applyFont="1" applyFill="1" applyAlignment="1">
      <alignment wrapText="1"/>
    </xf>
    <xf numFmtId="0" fontId="61" fillId="0" borderId="7" xfId="0" applyFont="1" applyFill="1" applyBorder="1" applyAlignment="1">
      <alignment wrapText="1"/>
    </xf>
    <xf numFmtId="0" fontId="65" fillId="0" borderId="7" xfId="0" applyFont="1" applyFill="1" applyBorder="1" applyAlignment="1">
      <alignment vertical="center" wrapText="1"/>
    </xf>
    <xf numFmtId="0" fontId="23" fillId="0" borderId="9" xfId="0" applyFont="1" applyFill="1" applyBorder="1"/>
    <xf numFmtId="0" fontId="21" fillId="0" borderId="9" xfId="0" applyFont="1" applyFill="1" applyBorder="1"/>
    <xf numFmtId="0" fontId="7" fillId="0" borderId="9" xfId="0" applyFont="1" applyFill="1" applyBorder="1"/>
    <xf numFmtId="0" fontId="2" fillId="0" borderId="9" xfId="0" applyFont="1" applyFill="1" applyBorder="1"/>
    <xf numFmtId="49" fontId="10" fillId="0" borderId="9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/>
    <xf numFmtId="0" fontId="19" fillId="0" borderId="0" xfId="0" applyFont="1" applyFill="1"/>
    <xf numFmtId="0" fontId="6" fillId="0" borderId="0" xfId="0" applyFont="1" applyFill="1" applyAlignment="1">
      <alignment horizontal="center"/>
    </xf>
    <xf numFmtId="3" fontId="18" fillId="0" borderId="0" xfId="0" applyNumberFormat="1" applyFont="1" applyFill="1"/>
    <xf numFmtId="0" fontId="29" fillId="0" borderId="0" xfId="0" applyFont="1" applyFill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colors>
    <mruColors>
      <color rgb="FF99CC00"/>
      <color rgb="FFFF99FF"/>
      <color rgb="FF99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zoomScale="84" zoomScaleNormal="84" zoomScaleSheetLayoutView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428" sqref="F428"/>
    </sheetView>
  </sheetViews>
  <sheetFormatPr defaultColWidth="8.88671875" defaultRowHeight="13.8"/>
  <cols>
    <col min="1" max="1" width="12" style="32" customWidth="1"/>
    <col min="2" max="3" width="6.6640625" style="32" customWidth="1"/>
    <col min="4" max="4" width="47.88671875" style="32" customWidth="1"/>
    <col min="5" max="5" width="63.88671875" style="32" customWidth="1"/>
    <col min="6" max="6" width="20.6640625" style="167" customWidth="1"/>
    <col min="7" max="7" width="20.33203125" style="47" customWidth="1"/>
    <col min="8" max="8" width="22.109375" style="32" customWidth="1"/>
    <col min="9" max="9" width="11.6640625" style="32" bestFit="1" customWidth="1"/>
    <col min="10" max="16384" width="8.88671875" style="32"/>
  </cols>
  <sheetData>
    <row r="1" spans="1:8" ht="11.25" customHeight="1">
      <c r="A1" s="53"/>
      <c r="B1" s="53"/>
      <c r="C1" s="53"/>
      <c r="D1" s="53"/>
      <c r="E1" s="53"/>
      <c r="F1" s="54"/>
      <c r="G1" s="55"/>
      <c r="H1" s="53"/>
    </row>
    <row r="2" spans="1:8" ht="19.2" customHeight="1">
      <c r="A2" s="56" t="s">
        <v>197</v>
      </c>
      <c r="B2" s="56"/>
      <c r="C2" s="56"/>
      <c r="D2" s="56"/>
      <c r="E2" s="56"/>
      <c r="F2" s="56"/>
      <c r="G2" s="56"/>
      <c r="H2" s="57"/>
    </row>
    <row r="3" spans="1:8" ht="17.7" customHeight="1">
      <c r="A3" s="58"/>
      <c r="B3" s="59"/>
      <c r="C3" s="59"/>
      <c r="D3" s="60"/>
      <c r="E3" s="61"/>
      <c r="F3" s="62"/>
      <c r="G3" s="63"/>
      <c r="H3" s="64" t="s">
        <v>196</v>
      </c>
    </row>
    <row r="4" spans="1:8" ht="84.45" customHeight="1">
      <c r="A4" s="65" t="s">
        <v>155</v>
      </c>
      <c r="B4" s="66" t="s">
        <v>156</v>
      </c>
      <c r="C4" s="66" t="s">
        <v>0</v>
      </c>
      <c r="D4" s="67" t="s">
        <v>157</v>
      </c>
      <c r="E4" s="68" t="s">
        <v>158</v>
      </c>
      <c r="F4" s="69" t="s">
        <v>194</v>
      </c>
      <c r="G4" s="70" t="s">
        <v>416</v>
      </c>
      <c r="H4" s="71" t="s">
        <v>195</v>
      </c>
    </row>
    <row r="5" spans="1:8" s="75" customFormat="1" ht="15" customHeight="1">
      <c r="A5" s="67">
        <v>1</v>
      </c>
      <c r="B5" s="67">
        <v>2</v>
      </c>
      <c r="C5" s="67">
        <v>3</v>
      </c>
      <c r="D5" s="67">
        <v>4</v>
      </c>
      <c r="E5" s="72">
        <v>5</v>
      </c>
      <c r="F5" s="67">
        <v>6</v>
      </c>
      <c r="G5" s="73">
        <v>7</v>
      </c>
      <c r="H5" s="74">
        <v>8</v>
      </c>
    </row>
    <row r="6" spans="1:8" ht="26.25" customHeight="1">
      <c r="A6" s="31" t="s">
        <v>1</v>
      </c>
      <c r="B6" s="76"/>
      <c r="C6" s="76"/>
      <c r="D6" s="1" t="s">
        <v>3</v>
      </c>
      <c r="E6" s="77"/>
      <c r="F6" s="51">
        <f>F7</f>
        <v>87724207</v>
      </c>
      <c r="G6" s="51">
        <f>G7</f>
        <v>43429985.149999999</v>
      </c>
      <c r="H6" s="51">
        <f>F6-G6</f>
        <v>44294221.850000001</v>
      </c>
    </row>
    <row r="7" spans="1:8" ht="21" customHeight="1">
      <c r="A7" s="31" t="s">
        <v>2</v>
      </c>
      <c r="B7" s="9"/>
      <c r="C7" s="9"/>
      <c r="D7" s="1" t="s">
        <v>3</v>
      </c>
      <c r="E7" s="77"/>
      <c r="F7" s="51">
        <f>F9+F18+F26+F37+F42+F30+F34+F15</f>
        <v>87724207</v>
      </c>
      <c r="G7" s="51">
        <f>G9+G18+G26+G37+G42+G30+G34+G15</f>
        <v>43429985.149999999</v>
      </c>
      <c r="H7" s="51">
        <f>H9+H18+H26+H37+H42+H30+H34+H15</f>
        <v>44294221.850000001</v>
      </c>
    </row>
    <row r="8" spans="1:8" ht="10.199999999999999" customHeight="1">
      <c r="A8" s="31"/>
      <c r="B8" s="9"/>
      <c r="C8" s="9"/>
      <c r="D8" s="1"/>
      <c r="E8" s="77"/>
      <c r="F8" s="50"/>
      <c r="G8" s="49"/>
      <c r="H8" s="49"/>
    </row>
    <row r="9" spans="1:8" ht="82.5" customHeight="1">
      <c r="A9" s="31" t="s">
        <v>4</v>
      </c>
      <c r="B9" s="13" t="s">
        <v>5</v>
      </c>
      <c r="C9" s="13" t="s">
        <v>6</v>
      </c>
      <c r="D9" s="39" t="s">
        <v>7</v>
      </c>
      <c r="E9" s="77"/>
      <c r="F9" s="51">
        <f>SUM(F10:F13)</f>
        <v>1721900</v>
      </c>
      <c r="G9" s="51">
        <f>SUM(G10:G13)</f>
        <v>1608836.19</v>
      </c>
      <c r="H9" s="78">
        <f>SUM(H10:H13)</f>
        <v>113063.81000000003</v>
      </c>
    </row>
    <row r="10" spans="1:8" ht="25.5" customHeight="1">
      <c r="A10" s="31"/>
      <c r="B10" s="13"/>
      <c r="C10" s="13"/>
      <c r="D10" s="39"/>
      <c r="E10" s="79" t="s">
        <v>153</v>
      </c>
      <c r="F10" s="50">
        <v>65980</v>
      </c>
      <c r="G10" s="49">
        <v>59970.3</v>
      </c>
      <c r="H10" s="49">
        <f>F10-G10</f>
        <v>6009.6999999999971</v>
      </c>
    </row>
    <row r="11" spans="1:8" ht="26.85" customHeight="1">
      <c r="A11" s="31"/>
      <c r="B11" s="13"/>
      <c r="C11" s="13"/>
      <c r="D11" s="39"/>
      <c r="E11" s="79" t="s">
        <v>192</v>
      </c>
      <c r="F11" s="50">
        <v>820000</v>
      </c>
      <c r="G11" s="49">
        <v>749000</v>
      </c>
      <c r="H11" s="49">
        <f>F11-G11</f>
        <v>71000</v>
      </c>
    </row>
    <row r="12" spans="1:8" ht="26.85" customHeight="1">
      <c r="A12" s="31"/>
      <c r="B12" s="13"/>
      <c r="C12" s="13"/>
      <c r="D12" s="39"/>
      <c r="E12" s="80" t="s">
        <v>121</v>
      </c>
      <c r="F12" s="50">
        <v>57920</v>
      </c>
      <c r="G12" s="49">
        <v>57706.8</v>
      </c>
      <c r="H12" s="49">
        <f>F12-G12</f>
        <v>213.19999999999709</v>
      </c>
    </row>
    <row r="13" spans="1:8" ht="25.5" customHeight="1">
      <c r="A13" s="31"/>
      <c r="B13" s="13"/>
      <c r="C13" s="13"/>
      <c r="D13" s="39"/>
      <c r="E13" s="79" t="s">
        <v>182</v>
      </c>
      <c r="F13" s="50">
        <v>778000</v>
      </c>
      <c r="G13" s="49">
        <v>742159.09</v>
      </c>
      <c r="H13" s="49">
        <f>F13-G13</f>
        <v>35840.910000000033</v>
      </c>
    </row>
    <row r="14" spans="1:8" ht="12.6" customHeight="1">
      <c r="A14" s="31"/>
      <c r="B14" s="13"/>
      <c r="C14" s="13"/>
      <c r="D14" s="39"/>
      <c r="E14" s="79"/>
      <c r="F14" s="50"/>
      <c r="G14" s="49"/>
      <c r="H14" s="49"/>
    </row>
    <row r="15" spans="1:8" ht="28.95" customHeight="1">
      <c r="A15" s="31" t="s">
        <v>396</v>
      </c>
      <c r="B15" s="13" t="s">
        <v>397</v>
      </c>
      <c r="C15" s="13" t="s">
        <v>398</v>
      </c>
      <c r="D15" s="21" t="s">
        <v>399</v>
      </c>
      <c r="E15" s="79"/>
      <c r="F15" s="51">
        <f>F16</f>
        <v>180000</v>
      </c>
      <c r="G15" s="51">
        <f t="shared" ref="G15:H15" si="0">G16</f>
        <v>180000</v>
      </c>
      <c r="H15" s="51">
        <f t="shared" si="0"/>
        <v>0</v>
      </c>
    </row>
    <row r="16" spans="1:8" ht="25.5" customHeight="1">
      <c r="A16" s="31"/>
      <c r="B16" s="13"/>
      <c r="C16" s="13"/>
      <c r="D16" s="39"/>
      <c r="E16" s="81" t="s">
        <v>400</v>
      </c>
      <c r="F16" s="50">
        <v>180000</v>
      </c>
      <c r="G16" s="49">
        <v>180000</v>
      </c>
      <c r="H16" s="49">
        <f>F16-G16</f>
        <v>0</v>
      </c>
    </row>
    <row r="17" spans="1:8" ht="5.25" customHeight="1">
      <c r="A17" s="82"/>
      <c r="B17" s="83"/>
      <c r="C17" s="9"/>
      <c r="D17" s="84"/>
      <c r="E17" s="85"/>
      <c r="F17" s="50"/>
      <c r="G17" s="49"/>
      <c r="H17" s="49"/>
    </row>
    <row r="18" spans="1:8" ht="51.75" customHeight="1">
      <c r="A18" s="86" t="s">
        <v>10</v>
      </c>
      <c r="B18" s="87">
        <v>7350</v>
      </c>
      <c r="C18" s="45" t="s">
        <v>9</v>
      </c>
      <c r="D18" s="34" t="s">
        <v>8</v>
      </c>
      <c r="E18" s="88"/>
      <c r="F18" s="51">
        <f>SUM(F19:F24)</f>
        <v>3660000</v>
      </c>
      <c r="G18" s="51">
        <f>SUM(G19:G24)</f>
        <v>3260437</v>
      </c>
      <c r="H18" s="89">
        <f>SUM(H19:H24)</f>
        <v>399563</v>
      </c>
    </row>
    <row r="19" spans="1:8" ht="56.25" customHeight="1">
      <c r="A19" s="86"/>
      <c r="B19" s="87"/>
      <c r="C19" s="45"/>
      <c r="D19" s="34"/>
      <c r="E19" s="34" t="s">
        <v>187</v>
      </c>
      <c r="F19" s="50">
        <v>2500000</v>
      </c>
      <c r="G19" s="50">
        <v>2229999</v>
      </c>
      <c r="H19" s="48">
        <f t="shared" ref="H19:H24" si="1">F19-G19</f>
        <v>270001</v>
      </c>
    </row>
    <row r="20" spans="1:8" ht="39.6" customHeight="1">
      <c r="A20" s="86"/>
      <c r="B20" s="87"/>
      <c r="C20" s="45"/>
      <c r="D20" s="34"/>
      <c r="E20" s="34" t="s">
        <v>122</v>
      </c>
      <c r="F20" s="50">
        <v>525000</v>
      </c>
      <c r="G20" s="50">
        <v>503000</v>
      </c>
      <c r="H20" s="48">
        <f t="shared" si="1"/>
        <v>22000</v>
      </c>
    </row>
    <row r="21" spans="1:8" ht="35.700000000000003" customHeight="1">
      <c r="A21" s="86"/>
      <c r="B21" s="87"/>
      <c r="C21" s="45"/>
      <c r="D21" s="34"/>
      <c r="E21" s="34" t="s">
        <v>123</v>
      </c>
      <c r="F21" s="50">
        <v>250000</v>
      </c>
      <c r="G21" s="50">
        <v>250000</v>
      </c>
      <c r="H21" s="48">
        <f t="shared" si="1"/>
        <v>0</v>
      </c>
    </row>
    <row r="22" spans="1:8" ht="41.25" customHeight="1">
      <c r="A22" s="86"/>
      <c r="B22" s="87"/>
      <c r="C22" s="45"/>
      <c r="D22" s="34"/>
      <c r="E22" s="34" t="s">
        <v>188</v>
      </c>
      <c r="F22" s="50">
        <v>235000</v>
      </c>
      <c r="G22" s="50">
        <v>197078</v>
      </c>
      <c r="H22" s="48">
        <f t="shared" si="1"/>
        <v>37922</v>
      </c>
    </row>
    <row r="23" spans="1:8" ht="56.4" customHeight="1">
      <c r="A23" s="86"/>
      <c r="B23" s="87"/>
      <c r="C23" s="45"/>
      <c r="D23" s="34"/>
      <c r="E23" s="90" t="s">
        <v>381</v>
      </c>
      <c r="F23" s="50">
        <v>75000</v>
      </c>
      <c r="G23" s="50">
        <v>10000</v>
      </c>
      <c r="H23" s="48">
        <f t="shared" si="1"/>
        <v>65000</v>
      </c>
    </row>
    <row r="24" spans="1:8" ht="62.4" customHeight="1">
      <c r="A24" s="86"/>
      <c r="B24" s="87"/>
      <c r="C24" s="45"/>
      <c r="D24" s="34"/>
      <c r="E24" s="6" t="s">
        <v>382</v>
      </c>
      <c r="F24" s="50">
        <v>75000</v>
      </c>
      <c r="G24" s="50">
        <v>70360</v>
      </c>
      <c r="H24" s="48">
        <f t="shared" si="1"/>
        <v>4640</v>
      </c>
    </row>
    <row r="25" spans="1:8" ht="12" customHeight="1">
      <c r="A25" s="82"/>
      <c r="B25" s="29"/>
      <c r="C25" s="29"/>
      <c r="D25" s="91"/>
      <c r="E25" s="34"/>
      <c r="F25" s="50"/>
      <c r="G25" s="92"/>
      <c r="H25" s="48"/>
    </row>
    <row r="26" spans="1:8" ht="33.450000000000003" customHeight="1">
      <c r="A26" s="27" t="s">
        <v>98</v>
      </c>
      <c r="B26" s="11" t="s">
        <v>99</v>
      </c>
      <c r="C26" s="11" t="s">
        <v>100</v>
      </c>
      <c r="D26" s="34" t="s">
        <v>101</v>
      </c>
      <c r="E26" s="34"/>
      <c r="F26" s="51">
        <f>SUM(F27:F28)</f>
        <v>80341615</v>
      </c>
      <c r="G26" s="51">
        <f t="shared" ref="G26:H26" si="2">SUM(G27:G28)</f>
        <v>36659905.210000001</v>
      </c>
      <c r="H26" s="51">
        <f t="shared" si="2"/>
        <v>43681709.789999999</v>
      </c>
    </row>
    <row r="27" spans="1:8" ht="73.95" customHeight="1">
      <c r="A27" s="27"/>
      <c r="B27" s="11"/>
      <c r="C27" s="12"/>
      <c r="D27" s="34"/>
      <c r="E27" s="93" t="s">
        <v>412</v>
      </c>
      <c r="F27" s="50">
        <v>73133000</v>
      </c>
      <c r="G27" s="50">
        <v>29541067.93</v>
      </c>
      <c r="H27" s="49">
        <f>F27-G27</f>
        <v>43591932.07</v>
      </c>
    </row>
    <row r="28" spans="1:8" ht="37.5" customHeight="1">
      <c r="A28" s="94"/>
      <c r="B28" s="29"/>
      <c r="C28" s="95"/>
      <c r="D28" s="91"/>
      <c r="E28" s="34" t="s">
        <v>119</v>
      </c>
      <c r="F28" s="50">
        <v>7208615</v>
      </c>
      <c r="G28" s="50">
        <v>7118837.2800000003</v>
      </c>
      <c r="H28" s="48">
        <f>F28-G28</f>
        <v>89777.719999999739</v>
      </c>
    </row>
    <row r="29" spans="1:8" ht="7.2" customHeight="1">
      <c r="A29" s="94"/>
      <c r="B29" s="29"/>
      <c r="C29" s="95"/>
      <c r="D29" s="91"/>
      <c r="E29" s="34"/>
      <c r="F29" s="50"/>
      <c r="G29" s="49"/>
      <c r="H29" s="48"/>
    </row>
    <row r="30" spans="1:8" ht="37.35" customHeight="1">
      <c r="A30" s="27" t="s">
        <v>183</v>
      </c>
      <c r="B30" s="11" t="s">
        <v>184</v>
      </c>
      <c r="C30" s="11" t="s">
        <v>9</v>
      </c>
      <c r="D30" s="6" t="s">
        <v>189</v>
      </c>
      <c r="E30" s="6"/>
      <c r="F30" s="51">
        <f>SUM(F31:F32)</f>
        <v>510000</v>
      </c>
      <c r="G30" s="51">
        <f>SUM(G31:G32)</f>
        <v>508516.9</v>
      </c>
      <c r="H30" s="89">
        <f>SUM(H31:H32)</f>
        <v>1483.0999999999767</v>
      </c>
    </row>
    <row r="31" spans="1:8" ht="39.450000000000003" customHeight="1">
      <c r="A31" s="23"/>
      <c r="B31" s="10"/>
      <c r="C31" s="10"/>
      <c r="D31" s="4"/>
      <c r="E31" s="36" t="s">
        <v>185</v>
      </c>
      <c r="F31" s="50">
        <v>25000</v>
      </c>
      <c r="G31" s="49">
        <v>24300</v>
      </c>
      <c r="H31" s="48">
        <f>F31-G31</f>
        <v>700</v>
      </c>
    </row>
    <row r="32" spans="1:8" ht="39.9" customHeight="1">
      <c r="A32" s="23"/>
      <c r="B32" s="10"/>
      <c r="C32" s="28"/>
      <c r="D32" s="4"/>
      <c r="E32" s="36" t="s">
        <v>186</v>
      </c>
      <c r="F32" s="50">
        <v>485000</v>
      </c>
      <c r="G32" s="49">
        <v>484216.9</v>
      </c>
      <c r="H32" s="48">
        <f>F32-G32</f>
        <v>783.09999999997672</v>
      </c>
    </row>
    <row r="33" spans="1:8" ht="7.2" customHeight="1">
      <c r="A33" s="94"/>
      <c r="B33" s="29"/>
      <c r="C33" s="95"/>
      <c r="D33" s="91"/>
      <c r="E33" s="34"/>
      <c r="F33" s="50"/>
      <c r="G33" s="49"/>
      <c r="H33" s="48"/>
    </row>
    <row r="34" spans="1:8" ht="41.4" customHeight="1">
      <c r="A34" s="27" t="s">
        <v>336</v>
      </c>
      <c r="B34" s="11" t="s">
        <v>337</v>
      </c>
      <c r="C34" s="13" t="s">
        <v>86</v>
      </c>
      <c r="D34" s="96" t="s">
        <v>338</v>
      </c>
      <c r="E34" s="34"/>
      <c r="F34" s="51">
        <f>F35</f>
        <v>49900</v>
      </c>
      <c r="G34" s="51">
        <f t="shared" ref="G34:H34" si="3">G35</f>
        <v>49900</v>
      </c>
      <c r="H34" s="51">
        <f t="shared" si="3"/>
        <v>0</v>
      </c>
    </row>
    <row r="35" spans="1:8" ht="30.75" customHeight="1">
      <c r="A35" s="94"/>
      <c r="B35" s="29"/>
      <c r="C35" s="29"/>
      <c r="D35" s="91"/>
      <c r="E35" s="6" t="s">
        <v>339</v>
      </c>
      <c r="F35" s="50">
        <v>49900</v>
      </c>
      <c r="G35" s="49">
        <v>49900</v>
      </c>
      <c r="H35" s="48">
        <f>F35-G35</f>
        <v>0</v>
      </c>
    </row>
    <row r="36" spans="1:8" ht="7.2" customHeight="1">
      <c r="A36" s="94"/>
      <c r="B36" s="29"/>
      <c r="C36" s="29"/>
      <c r="D36" s="91"/>
      <c r="E36" s="34"/>
      <c r="F36" s="50"/>
      <c r="G36" s="49"/>
      <c r="H36" s="48"/>
    </row>
    <row r="37" spans="1:8" ht="34.200000000000003" customHeight="1">
      <c r="A37" s="97" t="s">
        <v>164</v>
      </c>
      <c r="B37" s="29">
        <v>7670</v>
      </c>
      <c r="C37" s="45" t="s">
        <v>74</v>
      </c>
      <c r="D37" s="34" t="s">
        <v>105</v>
      </c>
      <c r="E37" s="34"/>
      <c r="F37" s="51">
        <f>SUM(F38:F40)</f>
        <v>1076750</v>
      </c>
      <c r="G37" s="51">
        <f t="shared" ref="G37:H37" si="4">SUM(G38:G40)</f>
        <v>978347.93</v>
      </c>
      <c r="H37" s="51">
        <f t="shared" si="4"/>
        <v>98402.069999999949</v>
      </c>
    </row>
    <row r="38" spans="1:8" ht="51" customHeight="1">
      <c r="A38" s="97"/>
      <c r="B38" s="29"/>
      <c r="C38" s="45"/>
      <c r="D38" s="34"/>
      <c r="E38" s="6" t="s">
        <v>227</v>
      </c>
      <c r="F38" s="50">
        <v>1000000</v>
      </c>
      <c r="G38" s="50">
        <v>901747.93</v>
      </c>
      <c r="H38" s="49">
        <f>F38-G38</f>
        <v>98252.069999999949</v>
      </c>
    </row>
    <row r="39" spans="1:8" ht="44.25" customHeight="1">
      <c r="A39" s="94"/>
      <c r="B39" s="29"/>
      <c r="C39" s="95"/>
      <c r="D39" s="91"/>
      <c r="E39" s="34" t="s">
        <v>347</v>
      </c>
      <c r="F39" s="50">
        <v>28000</v>
      </c>
      <c r="G39" s="49">
        <v>27850</v>
      </c>
      <c r="H39" s="48">
        <f>F39-G39</f>
        <v>150</v>
      </c>
    </row>
    <row r="40" spans="1:8" ht="38.25" customHeight="1">
      <c r="A40" s="94"/>
      <c r="B40" s="29"/>
      <c r="C40" s="95"/>
      <c r="D40" s="91"/>
      <c r="E40" s="6" t="s">
        <v>340</v>
      </c>
      <c r="F40" s="50">
        <v>48750</v>
      </c>
      <c r="G40" s="49">
        <v>48750</v>
      </c>
      <c r="H40" s="48">
        <f>F40-G40</f>
        <v>0</v>
      </c>
    </row>
    <row r="41" spans="1:8" ht="7.65" customHeight="1">
      <c r="A41" s="94"/>
      <c r="B41" s="29"/>
      <c r="C41" s="95"/>
      <c r="D41" s="91"/>
      <c r="E41" s="34"/>
      <c r="F41" s="50"/>
      <c r="G41" s="49"/>
      <c r="H41" s="48"/>
    </row>
    <row r="42" spans="1:8" ht="77.25" customHeight="1">
      <c r="A42" s="23" t="s">
        <v>171</v>
      </c>
      <c r="B42" s="10">
        <v>7700</v>
      </c>
      <c r="C42" s="10" t="s">
        <v>172</v>
      </c>
      <c r="D42" s="24" t="s">
        <v>173</v>
      </c>
      <c r="E42" s="6"/>
      <c r="F42" s="51">
        <f>F43</f>
        <v>184042</v>
      </c>
      <c r="G42" s="51">
        <f>G43</f>
        <v>184041.92</v>
      </c>
      <c r="H42" s="89">
        <f>H43</f>
        <v>7.9999999987194315E-2</v>
      </c>
    </row>
    <row r="43" spans="1:8" ht="56.25" customHeight="1">
      <c r="A43" s="25"/>
      <c r="B43" s="10"/>
      <c r="C43" s="10"/>
      <c r="D43" s="4"/>
      <c r="E43" s="6" t="s">
        <v>174</v>
      </c>
      <c r="F43" s="50">
        <v>184042</v>
      </c>
      <c r="G43" s="49">
        <v>184041.92</v>
      </c>
      <c r="H43" s="48">
        <f>F43-G43</f>
        <v>7.9999999987194315E-2</v>
      </c>
    </row>
    <row r="44" spans="1:8" ht="7.2" customHeight="1">
      <c r="A44" s="25"/>
      <c r="B44" s="10"/>
      <c r="C44" s="28"/>
      <c r="D44" s="4"/>
      <c r="E44" s="6"/>
      <c r="F44" s="50"/>
      <c r="G44" s="49"/>
      <c r="H44" s="48"/>
    </row>
    <row r="45" spans="1:8" ht="7.2" customHeight="1">
      <c r="A45" s="94"/>
      <c r="B45" s="29"/>
      <c r="C45" s="95"/>
      <c r="D45" s="91"/>
      <c r="E45" s="34"/>
      <c r="F45" s="50"/>
      <c r="G45" s="49"/>
      <c r="H45" s="48"/>
    </row>
    <row r="46" spans="1:8" ht="23.85" customHeight="1">
      <c r="A46" s="31" t="s">
        <v>11</v>
      </c>
      <c r="B46" s="10"/>
      <c r="C46" s="11"/>
      <c r="D46" s="1" t="s">
        <v>12</v>
      </c>
      <c r="E46" s="34"/>
      <c r="F46" s="51">
        <f>F47</f>
        <v>2307889.46</v>
      </c>
      <c r="G46" s="51">
        <f>G47</f>
        <v>2307889.46</v>
      </c>
      <c r="H46" s="89">
        <f>F46-G46</f>
        <v>0</v>
      </c>
    </row>
    <row r="47" spans="1:8" ht="22.95" customHeight="1">
      <c r="A47" s="31" t="s">
        <v>13</v>
      </c>
      <c r="B47" s="10"/>
      <c r="C47" s="11"/>
      <c r="D47" s="1" t="s">
        <v>12</v>
      </c>
      <c r="E47" s="34"/>
      <c r="F47" s="51">
        <f>F52+F56+F72+F49</f>
        <v>2307889.46</v>
      </c>
      <c r="G47" s="51">
        <f>G52+G56+G72+G49</f>
        <v>2307889.46</v>
      </c>
      <c r="H47" s="51">
        <f>H52+H56+H72+H49</f>
        <v>0</v>
      </c>
    </row>
    <row r="48" spans="1:8" ht="6.6" customHeight="1">
      <c r="A48" s="82"/>
      <c r="B48" s="29"/>
      <c r="C48" s="29"/>
      <c r="D48" s="91"/>
      <c r="E48" s="34"/>
      <c r="F48" s="50"/>
      <c r="G48" s="49"/>
      <c r="H48" s="48"/>
    </row>
    <row r="49" spans="1:8" ht="21" customHeight="1">
      <c r="A49" s="31" t="s">
        <v>14</v>
      </c>
      <c r="B49" s="10">
        <v>1010</v>
      </c>
      <c r="C49" s="11" t="s">
        <v>15</v>
      </c>
      <c r="D49" s="4" t="s">
        <v>16</v>
      </c>
      <c r="E49" s="34"/>
      <c r="F49" s="51">
        <f>SUM(F50:F50)</f>
        <v>162180</v>
      </c>
      <c r="G49" s="51">
        <f>SUM(G50:G50)</f>
        <v>162180</v>
      </c>
      <c r="H49" s="51">
        <f>SUM(H50:H50)</f>
        <v>0</v>
      </c>
    </row>
    <row r="50" spans="1:8" ht="39.6" customHeight="1">
      <c r="A50" s="82"/>
      <c r="B50" s="29"/>
      <c r="C50" s="29"/>
      <c r="D50" s="91"/>
      <c r="E50" s="6" t="s">
        <v>117</v>
      </c>
      <c r="F50" s="50">
        <v>162180</v>
      </c>
      <c r="G50" s="50">
        <v>162180</v>
      </c>
      <c r="H50" s="48">
        <f>F50-G50</f>
        <v>0</v>
      </c>
    </row>
    <row r="51" spans="1:8" ht="6.6" customHeight="1">
      <c r="A51" s="82"/>
      <c r="B51" s="29"/>
      <c r="C51" s="29"/>
      <c r="D51" s="91"/>
      <c r="E51" s="34"/>
      <c r="F51" s="50"/>
      <c r="G51" s="49"/>
      <c r="H51" s="48"/>
    </row>
    <row r="52" spans="1:8" ht="36" customHeight="1">
      <c r="A52" s="98" t="s">
        <v>208</v>
      </c>
      <c r="B52" s="20">
        <v>1021</v>
      </c>
      <c r="C52" s="20" t="s">
        <v>17</v>
      </c>
      <c r="D52" s="99" t="s">
        <v>209</v>
      </c>
      <c r="E52" s="100"/>
      <c r="F52" s="51">
        <f>SUM(F53:F54)</f>
        <v>119018.8</v>
      </c>
      <c r="G52" s="51">
        <f>SUM(G53:G54)</f>
        <v>119018.8</v>
      </c>
      <c r="H52" s="51">
        <f>SUM(H53:H54)</f>
        <v>0</v>
      </c>
    </row>
    <row r="53" spans="1:8" ht="35.700000000000003" customHeight="1">
      <c r="A53" s="82"/>
      <c r="B53" s="29"/>
      <c r="C53" s="29"/>
      <c r="D53" s="91"/>
      <c r="E53" s="6" t="s">
        <v>118</v>
      </c>
      <c r="F53" s="50">
        <v>69068.800000000003</v>
      </c>
      <c r="G53" s="50">
        <v>69068.800000000003</v>
      </c>
      <c r="H53" s="48">
        <f>F53-G53</f>
        <v>0</v>
      </c>
    </row>
    <row r="54" spans="1:8" ht="26.25" customHeight="1">
      <c r="A54" s="82"/>
      <c r="B54" s="29"/>
      <c r="C54" s="29"/>
      <c r="D54" s="91"/>
      <c r="E54" s="6" t="s">
        <v>228</v>
      </c>
      <c r="F54" s="50">
        <v>49950</v>
      </c>
      <c r="G54" s="50">
        <v>49950</v>
      </c>
      <c r="H54" s="48">
        <f>F54-G54</f>
        <v>0</v>
      </c>
    </row>
    <row r="55" spans="1:8" ht="8.6999999999999993" customHeight="1">
      <c r="A55" s="82"/>
      <c r="B55" s="29"/>
      <c r="C55" s="29"/>
      <c r="D55" s="91"/>
      <c r="E55" s="6"/>
      <c r="F55" s="50"/>
      <c r="G55" s="49"/>
      <c r="H55" s="48"/>
    </row>
    <row r="56" spans="1:8" ht="27.6" customHeight="1">
      <c r="A56" s="27" t="s">
        <v>134</v>
      </c>
      <c r="B56" s="10">
        <v>7321</v>
      </c>
      <c r="C56" s="11" t="s">
        <v>9</v>
      </c>
      <c r="D56" s="101" t="s">
        <v>135</v>
      </c>
      <c r="E56" s="6"/>
      <c r="F56" s="51">
        <f>SUM(F57:F70)</f>
        <v>733960.22</v>
      </c>
      <c r="G56" s="51">
        <f>SUM(G57:G70)</f>
        <v>733960.22</v>
      </c>
      <c r="H56" s="89">
        <f>SUM(H57:H70)</f>
        <v>0</v>
      </c>
    </row>
    <row r="57" spans="1:8" ht="37.35" customHeight="1">
      <c r="A57" s="82"/>
      <c r="B57" s="29"/>
      <c r="C57" s="29"/>
      <c r="D57" s="91"/>
      <c r="E57" s="21" t="s">
        <v>149</v>
      </c>
      <c r="F57" s="50">
        <v>4860</v>
      </c>
      <c r="G57" s="50">
        <v>4860</v>
      </c>
      <c r="H57" s="48">
        <f>F57-G57</f>
        <v>0</v>
      </c>
    </row>
    <row r="58" spans="1:8" ht="37.35" customHeight="1">
      <c r="A58" s="82"/>
      <c r="B58" s="29"/>
      <c r="C58" s="29"/>
      <c r="D58" s="91"/>
      <c r="E58" s="21" t="s">
        <v>137</v>
      </c>
      <c r="F58" s="50">
        <v>6480</v>
      </c>
      <c r="G58" s="50">
        <v>6480</v>
      </c>
      <c r="H58" s="48">
        <f t="shared" ref="H58:H70" si="5">F58-G58</f>
        <v>0</v>
      </c>
    </row>
    <row r="59" spans="1:8" ht="37.35" customHeight="1">
      <c r="A59" s="82"/>
      <c r="B59" s="29"/>
      <c r="C59" s="29"/>
      <c r="D59" s="91"/>
      <c r="E59" s="21" t="s">
        <v>136</v>
      </c>
      <c r="F59" s="50">
        <v>1620</v>
      </c>
      <c r="G59" s="50">
        <v>1620</v>
      </c>
      <c r="H59" s="48">
        <f t="shared" si="5"/>
        <v>0</v>
      </c>
    </row>
    <row r="60" spans="1:8" ht="37.35" customHeight="1">
      <c r="A60" s="82"/>
      <c r="B60" s="29"/>
      <c r="C60" s="29"/>
      <c r="D60" s="91"/>
      <c r="E60" s="21" t="s">
        <v>229</v>
      </c>
      <c r="F60" s="50">
        <v>24000</v>
      </c>
      <c r="G60" s="50">
        <v>24000</v>
      </c>
      <c r="H60" s="48">
        <f t="shared" si="5"/>
        <v>0</v>
      </c>
    </row>
    <row r="61" spans="1:8" ht="37.35" customHeight="1">
      <c r="A61" s="82"/>
      <c r="B61" s="29"/>
      <c r="C61" s="29"/>
      <c r="D61" s="91"/>
      <c r="E61" s="21" t="s">
        <v>230</v>
      </c>
      <c r="F61" s="50">
        <v>24000</v>
      </c>
      <c r="G61" s="50">
        <v>24000</v>
      </c>
      <c r="H61" s="48">
        <f t="shared" si="5"/>
        <v>0</v>
      </c>
    </row>
    <row r="62" spans="1:8" ht="27" customHeight="1">
      <c r="A62" s="82"/>
      <c r="B62" s="29"/>
      <c r="C62" s="29"/>
      <c r="D62" s="91"/>
      <c r="E62" s="21" t="s">
        <v>211</v>
      </c>
      <c r="F62" s="50">
        <v>57492</v>
      </c>
      <c r="G62" s="50">
        <v>57492</v>
      </c>
      <c r="H62" s="48">
        <f t="shared" si="5"/>
        <v>0</v>
      </c>
    </row>
    <row r="63" spans="1:8" ht="36" customHeight="1">
      <c r="A63" s="82"/>
      <c r="B63" s="29"/>
      <c r="C63" s="29"/>
      <c r="D63" s="91"/>
      <c r="E63" s="6" t="s">
        <v>212</v>
      </c>
      <c r="F63" s="50">
        <v>49566</v>
      </c>
      <c r="G63" s="50">
        <v>49566</v>
      </c>
      <c r="H63" s="48">
        <f t="shared" si="5"/>
        <v>0</v>
      </c>
    </row>
    <row r="64" spans="1:8" ht="55.5" customHeight="1">
      <c r="A64" s="82"/>
      <c r="B64" s="29"/>
      <c r="C64" s="29"/>
      <c r="D64" s="91"/>
      <c r="E64" s="21" t="s">
        <v>140</v>
      </c>
      <c r="F64" s="50">
        <v>49410</v>
      </c>
      <c r="G64" s="50">
        <v>49410</v>
      </c>
      <c r="H64" s="48">
        <f t="shared" si="5"/>
        <v>0</v>
      </c>
    </row>
    <row r="65" spans="1:8" ht="40.950000000000003" customHeight="1">
      <c r="A65" s="82"/>
      <c r="B65" s="29"/>
      <c r="C65" s="29"/>
      <c r="D65" s="91"/>
      <c r="E65" s="22" t="s">
        <v>150</v>
      </c>
      <c r="F65" s="50">
        <v>218605.02</v>
      </c>
      <c r="G65" s="50">
        <v>218605.02</v>
      </c>
      <c r="H65" s="48">
        <f t="shared" si="5"/>
        <v>0</v>
      </c>
    </row>
    <row r="66" spans="1:8" ht="40.950000000000003" customHeight="1">
      <c r="A66" s="82"/>
      <c r="B66" s="29"/>
      <c r="C66" s="29"/>
      <c r="D66" s="91"/>
      <c r="E66" s="21" t="s">
        <v>141</v>
      </c>
      <c r="F66" s="50">
        <v>49410</v>
      </c>
      <c r="G66" s="50">
        <v>49410</v>
      </c>
      <c r="H66" s="48">
        <f t="shared" si="5"/>
        <v>0</v>
      </c>
    </row>
    <row r="67" spans="1:8" ht="56.1" customHeight="1">
      <c r="A67" s="82"/>
      <c r="B67" s="29"/>
      <c r="C67" s="29"/>
      <c r="D67" s="91"/>
      <c r="E67" s="21" t="s">
        <v>139</v>
      </c>
      <c r="F67" s="50">
        <v>6480</v>
      </c>
      <c r="G67" s="50">
        <v>6480</v>
      </c>
      <c r="H67" s="48">
        <f t="shared" si="5"/>
        <v>0</v>
      </c>
    </row>
    <row r="68" spans="1:8" ht="39.6" customHeight="1">
      <c r="A68" s="82"/>
      <c r="B68" s="29"/>
      <c r="C68" s="29"/>
      <c r="D68" s="91"/>
      <c r="E68" s="21" t="s">
        <v>233</v>
      </c>
      <c r="F68" s="50">
        <v>88034.59</v>
      </c>
      <c r="G68" s="50">
        <v>88034.59</v>
      </c>
      <c r="H68" s="48">
        <f t="shared" si="5"/>
        <v>0</v>
      </c>
    </row>
    <row r="69" spans="1:8" ht="38.1" customHeight="1">
      <c r="A69" s="82"/>
      <c r="B69" s="29"/>
      <c r="C69" s="29"/>
      <c r="D69" s="91"/>
      <c r="E69" s="21" t="s">
        <v>143</v>
      </c>
      <c r="F69" s="50">
        <v>114138.61</v>
      </c>
      <c r="G69" s="50">
        <v>114138.61</v>
      </c>
      <c r="H69" s="48">
        <f t="shared" si="5"/>
        <v>0</v>
      </c>
    </row>
    <row r="70" spans="1:8" ht="36" customHeight="1">
      <c r="A70" s="82"/>
      <c r="B70" s="29"/>
      <c r="C70" s="29"/>
      <c r="D70" s="91"/>
      <c r="E70" s="21" t="s">
        <v>213</v>
      </c>
      <c r="F70" s="50">
        <v>39864</v>
      </c>
      <c r="G70" s="50">
        <v>39864</v>
      </c>
      <c r="H70" s="48">
        <f t="shared" si="5"/>
        <v>0</v>
      </c>
    </row>
    <row r="71" spans="1:8" ht="8.6999999999999993" customHeight="1">
      <c r="A71" s="82"/>
      <c r="B71" s="29"/>
      <c r="C71" s="29"/>
      <c r="D71" s="91"/>
      <c r="E71" s="6"/>
      <c r="F71" s="50"/>
      <c r="G71" s="49"/>
      <c r="H71" s="48"/>
    </row>
    <row r="72" spans="1:8" ht="55.2" customHeight="1">
      <c r="A72" s="27" t="s">
        <v>128</v>
      </c>
      <c r="B72" s="10">
        <v>8110</v>
      </c>
      <c r="C72" s="11" t="s">
        <v>129</v>
      </c>
      <c r="D72" s="102" t="s">
        <v>130</v>
      </c>
      <c r="E72" s="6"/>
      <c r="F72" s="51">
        <f>SUM(F73:F76)</f>
        <v>1292730.44</v>
      </c>
      <c r="G72" s="51">
        <f>SUM(G73:G76)</f>
        <v>1292730.44</v>
      </c>
      <c r="H72" s="51">
        <f>SUM(H73:H76)</f>
        <v>0</v>
      </c>
    </row>
    <row r="73" spans="1:8" ht="37.5" customHeight="1">
      <c r="A73" s="82"/>
      <c r="B73" s="29"/>
      <c r="C73" s="29"/>
      <c r="D73" s="91"/>
      <c r="E73" s="21" t="s">
        <v>146</v>
      </c>
      <c r="F73" s="50">
        <v>299999.24</v>
      </c>
      <c r="G73" s="50">
        <v>299999.24</v>
      </c>
      <c r="H73" s="50">
        <f>F73-G73</f>
        <v>0</v>
      </c>
    </row>
    <row r="74" spans="1:8" ht="37.5" customHeight="1">
      <c r="A74" s="82"/>
      <c r="B74" s="29"/>
      <c r="C74" s="29"/>
      <c r="D74" s="91"/>
      <c r="E74" s="21" t="s">
        <v>145</v>
      </c>
      <c r="F74" s="50">
        <v>221705.2</v>
      </c>
      <c r="G74" s="50">
        <v>221705.2</v>
      </c>
      <c r="H74" s="50">
        <f>F74-G74</f>
        <v>0</v>
      </c>
    </row>
    <row r="75" spans="1:8" ht="37.5" customHeight="1">
      <c r="A75" s="82"/>
      <c r="B75" s="29"/>
      <c r="C75" s="29"/>
      <c r="D75" s="91"/>
      <c r="E75" s="21" t="s">
        <v>147</v>
      </c>
      <c r="F75" s="50">
        <v>277818</v>
      </c>
      <c r="G75" s="50">
        <v>277818</v>
      </c>
      <c r="H75" s="50">
        <f>F75-G75</f>
        <v>0</v>
      </c>
    </row>
    <row r="76" spans="1:8" ht="37.5" customHeight="1">
      <c r="A76" s="82"/>
      <c r="B76" s="29"/>
      <c r="C76" s="29"/>
      <c r="D76" s="91"/>
      <c r="E76" s="21" t="s">
        <v>148</v>
      </c>
      <c r="F76" s="50">
        <v>493208</v>
      </c>
      <c r="G76" s="50">
        <v>493208</v>
      </c>
      <c r="H76" s="50">
        <f>F76-G76</f>
        <v>0</v>
      </c>
    </row>
    <row r="77" spans="1:8" ht="8.6999999999999993" customHeight="1">
      <c r="A77" s="82"/>
      <c r="B77" s="29"/>
      <c r="C77" s="29"/>
      <c r="D77" s="91"/>
      <c r="E77" s="21"/>
      <c r="F77" s="50"/>
      <c r="G77" s="49"/>
      <c r="H77" s="48"/>
    </row>
    <row r="78" spans="1:8" ht="28.95" customHeight="1">
      <c r="A78" s="31" t="s">
        <v>11</v>
      </c>
      <c r="B78" s="10"/>
      <c r="C78" s="11"/>
      <c r="D78" s="1" t="s">
        <v>269</v>
      </c>
      <c r="E78" s="6"/>
      <c r="F78" s="51">
        <f>F79</f>
        <v>12701488.539999999</v>
      </c>
      <c r="G78" s="51">
        <f>G79</f>
        <v>10333879.129999999</v>
      </c>
      <c r="H78" s="51">
        <f>H79</f>
        <v>2367609.41</v>
      </c>
    </row>
    <row r="79" spans="1:8" ht="26.25" customHeight="1">
      <c r="A79" s="31" t="s">
        <v>13</v>
      </c>
      <c r="B79" s="10"/>
      <c r="C79" s="11"/>
      <c r="D79" s="1" t="s">
        <v>269</v>
      </c>
      <c r="E79" s="6"/>
      <c r="F79" s="51">
        <f>F81+F87+F103+F127+F97+F94+F124+F101</f>
        <v>12701488.539999999</v>
      </c>
      <c r="G79" s="51">
        <f t="shared" ref="G79:H79" si="6">G81+G87+G103+G127+G97+G94+G124+G101</f>
        <v>10333879.129999999</v>
      </c>
      <c r="H79" s="51">
        <f t="shared" si="6"/>
        <v>2367609.41</v>
      </c>
    </row>
    <row r="80" spans="1:8" ht="8.6999999999999993" customHeight="1">
      <c r="A80" s="25"/>
      <c r="B80" s="10"/>
      <c r="C80" s="10"/>
      <c r="D80" s="4"/>
      <c r="E80" s="6"/>
      <c r="F80" s="50"/>
      <c r="G80" s="49"/>
      <c r="H80" s="48"/>
    </row>
    <row r="81" spans="1:8" ht="24" customHeight="1">
      <c r="A81" s="31" t="s">
        <v>14</v>
      </c>
      <c r="B81" s="10">
        <v>1010</v>
      </c>
      <c r="C81" s="11" t="s">
        <v>15</v>
      </c>
      <c r="D81" s="4" t="s">
        <v>16</v>
      </c>
      <c r="E81" s="6"/>
      <c r="F81" s="51">
        <f>SUM(F82:F85)</f>
        <v>352290</v>
      </c>
      <c r="G81" s="51">
        <f t="shared" ref="G81:H81" si="7">SUM(G82:G85)</f>
        <v>352290</v>
      </c>
      <c r="H81" s="51">
        <f t="shared" si="7"/>
        <v>0</v>
      </c>
    </row>
    <row r="82" spans="1:8" ht="24" customHeight="1">
      <c r="A82" s="31"/>
      <c r="B82" s="10"/>
      <c r="C82" s="11"/>
      <c r="D82" s="4"/>
      <c r="E82" s="6" t="s">
        <v>378</v>
      </c>
      <c r="F82" s="50">
        <v>25500</v>
      </c>
      <c r="G82" s="50">
        <v>25500</v>
      </c>
      <c r="H82" s="50">
        <f>F82-G82</f>
        <v>0</v>
      </c>
    </row>
    <row r="83" spans="1:8" ht="24" customHeight="1">
      <c r="A83" s="31"/>
      <c r="B83" s="10"/>
      <c r="C83" s="11"/>
      <c r="D83" s="4"/>
      <c r="E83" s="6" t="s">
        <v>348</v>
      </c>
      <c r="F83" s="50">
        <v>29500</v>
      </c>
      <c r="G83" s="50">
        <v>29500</v>
      </c>
      <c r="H83" s="50">
        <f>F83-G83</f>
        <v>0</v>
      </c>
    </row>
    <row r="84" spans="1:8" ht="41.25" customHeight="1">
      <c r="A84" s="31"/>
      <c r="B84" s="10"/>
      <c r="C84" s="11"/>
      <c r="D84" s="4"/>
      <c r="E84" s="6" t="s">
        <v>220</v>
      </c>
      <c r="F84" s="50">
        <v>269750</v>
      </c>
      <c r="G84" s="50">
        <v>269750</v>
      </c>
      <c r="H84" s="50">
        <f>F84-G84</f>
        <v>0</v>
      </c>
    </row>
    <row r="85" spans="1:8" ht="34.200000000000003" customHeight="1">
      <c r="A85" s="25"/>
      <c r="B85" s="10"/>
      <c r="C85" s="10"/>
      <c r="D85" s="4"/>
      <c r="E85" s="6" t="s">
        <v>117</v>
      </c>
      <c r="F85" s="50">
        <v>27540</v>
      </c>
      <c r="G85" s="50">
        <v>27540</v>
      </c>
      <c r="H85" s="50">
        <f>F85-G85</f>
        <v>0</v>
      </c>
    </row>
    <row r="86" spans="1:8" ht="5.85" customHeight="1">
      <c r="A86" s="25"/>
      <c r="B86" s="10"/>
      <c r="C86" s="10"/>
      <c r="D86" s="4"/>
      <c r="E86" s="39"/>
      <c r="F86" s="50"/>
      <c r="G86" s="50"/>
      <c r="H86" s="48"/>
    </row>
    <row r="87" spans="1:8" ht="37.950000000000003" customHeight="1">
      <c r="A87" s="27" t="s">
        <v>208</v>
      </c>
      <c r="B87" s="11">
        <v>1021</v>
      </c>
      <c r="C87" s="11" t="s">
        <v>17</v>
      </c>
      <c r="D87" s="39" t="s">
        <v>209</v>
      </c>
      <c r="E87" s="39"/>
      <c r="F87" s="51">
        <f>SUM(F88:F92)</f>
        <v>312450.2</v>
      </c>
      <c r="G87" s="51">
        <f>SUM(G88:G92)</f>
        <v>312450</v>
      </c>
      <c r="H87" s="51">
        <f>SUM(H88:H92)</f>
        <v>0.19999999999708962</v>
      </c>
    </row>
    <row r="88" spans="1:8" ht="37.950000000000003" customHeight="1">
      <c r="A88" s="27"/>
      <c r="B88" s="11"/>
      <c r="C88" s="11"/>
      <c r="D88" s="39"/>
      <c r="E88" s="6" t="s">
        <v>280</v>
      </c>
      <c r="F88" s="50">
        <v>20890</v>
      </c>
      <c r="G88" s="50">
        <v>20890</v>
      </c>
      <c r="H88" s="50">
        <f>F88-G88</f>
        <v>0</v>
      </c>
    </row>
    <row r="89" spans="1:8" ht="37.950000000000003" customHeight="1">
      <c r="A89" s="27"/>
      <c r="B89" s="11"/>
      <c r="C89" s="11"/>
      <c r="D89" s="39"/>
      <c r="E89" s="6" t="s">
        <v>318</v>
      </c>
      <c r="F89" s="50">
        <v>29970</v>
      </c>
      <c r="G89" s="50">
        <v>29970</v>
      </c>
      <c r="H89" s="50">
        <f>F89-G89</f>
        <v>0</v>
      </c>
    </row>
    <row r="90" spans="1:8" ht="37.950000000000003" customHeight="1">
      <c r="A90" s="27"/>
      <c r="B90" s="11"/>
      <c r="C90" s="11"/>
      <c r="D90" s="39"/>
      <c r="E90" s="6" t="s">
        <v>366</v>
      </c>
      <c r="F90" s="50">
        <v>128900</v>
      </c>
      <c r="G90" s="50">
        <v>128900</v>
      </c>
      <c r="H90" s="50">
        <f>F90-G90</f>
        <v>0</v>
      </c>
    </row>
    <row r="91" spans="1:8" ht="37.950000000000003" customHeight="1">
      <c r="A91" s="27"/>
      <c r="B91" s="11"/>
      <c r="C91" s="11"/>
      <c r="D91" s="39"/>
      <c r="E91" s="6" t="s">
        <v>323</v>
      </c>
      <c r="F91" s="50">
        <v>43800</v>
      </c>
      <c r="G91" s="50">
        <v>43800</v>
      </c>
      <c r="H91" s="50">
        <f>F91-G91</f>
        <v>0</v>
      </c>
    </row>
    <row r="92" spans="1:8" ht="36" customHeight="1">
      <c r="A92" s="25"/>
      <c r="B92" s="10"/>
      <c r="C92" s="10"/>
      <c r="D92" s="4"/>
      <c r="E92" s="6" t="s">
        <v>118</v>
      </c>
      <c r="F92" s="50">
        <v>88890.2</v>
      </c>
      <c r="G92" s="50">
        <v>88890</v>
      </c>
      <c r="H92" s="50">
        <f>F92-G92</f>
        <v>0.19999999999708962</v>
      </c>
    </row>
    <row r="93" spans="1:8" ht="6.6" customHeight="1">
      <c r="A93" s="25"/>
      <c r="B93" s="10"/>
      <c r="C93" s="10"/>
      <c r="D93" s="4"/>
      <c r="E93" s="39"/>
      <c r="F93" s="50"/>
      <c r="G93" s="50"/>
      <c r="H93" s="50"/>
    </row>
    <row r="94" spans="1:8" ht="93" customHeight="1">
      <c r="A94" s="31" t="s">
        <v>294</v>
      </c>
      <c r="B94" s="10">
        <v>1181</v>
      </c>
      <c r="C94" s="11" t="s">
        <v>210</v>
      </c>
      <c r="D94" s="37" t="s">
        <v>295</v>
      </c>
      <c r="E94" s="39"/>
      <c r="F94" s="51">
        <f>F95</f>
        <v>165485.29999999999</v>
      </c>
      <c r="G94" s="51">
        <f t="shared" ref="G94:H94" si="8">G95</f>
        <v>165485.29999999999</v>
      </c>
      <c r="H94" s="51">
        <f t="shared" si="8"/>
        <v>0</v>
      </c>
    </row>
    <row r="95" spans="1:8" ht="27.6" customHeight="1">
      <c r="A95" s="25"/>
      <c r="B95" s="10"/>
      <c r="C95" s="10"/>
      <c r="D95" s="4"/>
      <c r="E95" s="6" t="s">
        <v>283</v>
      </c>
      <c r="F95" s="50">
        <v>165485.29999999999</v>
      </c>
      <c r="G95" s="49">
        <v>165485.29999999999</v>
      </c>
      <c r="H95" s="50">
        <f>F95-G95</f>
        <v>0</v>
      </c>
    </row>
    <row r="96" spans="1:8" ht="9.9" customHeight="1">
      <c r="A96" s="82"/>
      <c r="B96" s="29"/>
      <c r="C96" s="29"/>
      <c r="D96" s="91"/>
      <c r="E96" s="21"/>
      <c r="F96" s="50"/>
      <c r="G96" s="49"/>
      <c r="H96" s="48"/>
    </row>
    <row r="97" spans="1:8" ht="91.5" customHeight="1">
      <c r="A97" s="31" t="s">
        <v>281</v>
      </c>
      <c r="B97" s="10">
        <v>1182</v>
      </c>
      <c r="C97" s="11" t="s">
        <v>210</v>
      </c>
      <c r="D97" s="37" t="s">
        <v>282</v>
      </c>
      <c r="E97" s="21"/>
      <c r="F97" s="51">
        <f>SUM(F98:F98)</f>
        <v>497689.7</v>
      </c>
      <c r="G97" s="51">
        <f>SUM(G98:G98)</f>
        <v>497689.7</v>
      </c>
      <c r="H97" s="51">
        <f>SUM(H98:H98)</f>
        <v>0</v>
      </c>
    </row>
    <row r="98" spans="1:8" ht="24.6" customHeight="1">
      <c r="A98" s="82"/>
      <c r="B98" s="29"/>
      <c r="C98" s="29"/>
      <c r="D98" s="91"/>
      <c r="E98" s="6" t="s">
        <v>283</v>
      </c>
      <c r="F98" s="50">
        <v>497689.7</v>
      </c>
      <c r="G98" s="49">
        <v>497689.7</v>
      </c>
      <c r="H98" s="48">
        <f>F98-G98</f>
        <v>0</v>
      </c>
    </row>
    <row r="99" spans="1:8" ht="9.9" customHeight="1">
      <c r="A99" s="82"/>
      <c r="B99" s="29"/>
      <c r="C99" s="29"/>
      <c r="D99" s="91"/>
      <c r="E99" s="21"/>
      <c r="F99" s="50"/>
      <c r="G99" s="49"/>
      <c r="H99" s="48"/>
    </row>
    <row r="100" spans="1:8" ht="82.2" customHeight="1">
      <c r="A100" s="98" t="s">
        <v>324</v>
      </c>
      <c r="B100" s="19">
        <v>1222</v>
      </c>
      <c r="C100" s="20" t="s">
        <v>210</v>
      </c>
      <c r="D100" s="39" t="s">
        <v>325</v>
      </c>
      <c r="E100" s="21"/>
      <c r="F100" s="51">
        <f>F101</f>
        <v>2029900</v>
      </c>
      <c r="G100" s="51">
        <f t="shared" ref="G100:H100" si="9">G101</f>
        <v>2029148.94</v>
      </c>
      <c r="H100" s="51">
        <f t="shared" si="9"/>
        <v>751.06000000005588</v>
      </c>
    </row>
    <row r="101" spans="1:8" ht="114.6" customHeight="1">
      <c r="A101" s="82"/>
      <c r="B101" s="29"/>
      <c r="C101" s="29"/>
      <c r="D101" s="91"/>
      <c r="E101" s="6" t="s">
        <v>326</v>
      </c>
      <c r="F101" s="50">
        <v>2029900</v>
      </c>
      <c r="G101" s="49">
        <v>2029148.94</v>
      </c>
      <c r="H101" s="48">
        <f>F101-G101</f>
        <v>751.06000000005588</v>
      </c>
    </row>
    <row r="102" spans="1:8" ht="9.9" customHeight="1">
      <c r="A102" s="82"/>
      <c r="B102" s="29"/>
      <c r="C102" s="29"/>
      <c r="D102" s="91"/>
      <c r="E102" s="21"/>
      <c r="F102" s="50"/>
      <c r="G102" s="49"/>
      <c r="H102" s="48"/>
    </row>
    <row r="103" spans="1:8" ht="30.75" customHeight="1">
      <c r="A103" s="27" t="s">
        <v>134</v>
      </c>
      <c r="B103" s="10">
        <v>7321</v>
      </c>
      <c r="C103" s="11" t="s">
        <v>9</v>
      </c>
      <c r="D103" s="103" t="s">
        <v>135</v>
      </c>
      <c r="E103" s="6"/>
      <c r="F103" s="51">
        <f>SUM(F104:F122)</f>
        <v>8103873.3399999999</v>
      </c>
      <c r="G103" s="51">
        <f>SUM(G104:G122)</f>
        <v>5749493.6099999994</v>
      </c>
      <c r="H103" s="51">
        <f>SUM(H104:H122)</f>
        <v>2354379.73</v>
      </c>
    </row>
    <row r="104" spans="1:8" ht="36.6" customHeight="1">
      <c r="A104" s="25"/>
      <c r="B104" s="10"/>
      <c r="C104" s="10"/>
      <c r="D104" s="4"/>
      <c r="E104" s="21" t="s">
        <v>149</v>
      </c>
      <c r="F104" s="50">
        <v>121800</v>
      </c>
      <c r="G104" s="50">
        <v>121800</v>
      </c>
      <c r="H104" s="50">
        <f t="shared" ref="H104:H122" si="10">F104-G104</f>
        <v>0</v>
      </c>
    </row>
    <row r="105" spans="1:8" ht="36">
      <c r="A105" s="25"/>
      <c r="B105" s="10"/>
      <c r="C105" s="10"/>
      <c r="D105" s="4"/>
      <c r="E105" s="21" t="s">
        <v>137</v>
      </c>
      <c r="F105" s="50">
        <v>171500</v>
      </c>
      <c r="G105" s="50">
        <v>171500</v>
      </c>
      <c r="H105" s="50">
        <f t="shared" si="10"/>
        <v>0</v>
      </c>
    </row>
    <row r="106" spans="1:8" ht="36">
      <c r="A106" s="25"/>
      <c r="B106" s="10"/>
      <c r="C106" s="10"/>
      <c r="D106" s="4"/>
      <c r="E106" s="21" t="s">
        <v>136</v>
      </c>
      <c r="F106" s="50">
        <v>98380</v>
      </c>
      <c r="G106" s="50">
        <v>97580.800000000003</v>
      </c>
      <c r="H106" s="50">
        <f t="shared" si="10"/>
        <v>799.19999999999709</v>
      </c>
    </row>
    <row r="107" spans="1:8" ht="36">
      <c r="A107" s="25"/>
      <c r="B107" s="10"/>
      <c r="C107" s="10"/>
      <c r="D107" s="4"/>
      <c r="E107" s="21" t="s">
        <v>229</v>
      </c>
      <c r="F107" s="50">
        <v>25500</v>
      </c>
      <c r="G107" s="50">
        <v>25410</v>
      </c>
      <c r="H107" s="50">
        <f t="shared" si="10"/>
        <v>90</v>
      </c>
    </row>
    <row r="108" spans="1:8" ht="36">
      <c r="A108" s="25"/>
      <c r="B108" s="10"/>
      <c r="C108" s="10"/>
      <c r="D108" s="4"/>
      <c r="E108" s="21" t="s">
        <v>230</v>
      </c>
      <c r="F108" s="50">
        <v>25500</v>
      </c>
      <c r="G108" s="50">
        <v>25410</v>
      </c>
      <c r="H108" s="50">
        <f t="shared" si="10"/>
        <v>90</v>
      </c>
    </row>
    <row r="109" spans="1:8" ht="26.25" customHeight="1">
      <c r="A109" s="25"/>
      <c r="B109" s="10"/>
      <c r="C109" s="10"/>
      <c r="D109" s="4"/>
      <c r="E109" s="21" t="s">
        <v>211</v>
      </c>
      <c r="F109" s="50">
        <v>1092708</v>
      </c>
      <c r="G109" s="50">
        <v>381617.6</v>
      </c>
      <c r="H109" s="50">
        <f t="shared" si="10"/>
        <v>711090.4</v>
      </c>
    </row>
    <row r="110" spans="1:8" ht="36">
      <c r="A110" s="25"/>
      <c r="B110" s="10"/>
      <c r="C110" s="10"/>
      <c r="D110" s="4"/>
      <c r="E110" s="21" t="s">
        <v>138</v>
      </c>
      <c r="F110" s="50">
        <v>143480</v>
      </c>
      <c r="G110" s="50">
        <v>143480</v>
      </c>
      <c r="H110" s="50">
        <f t="shared" si="10"/>
        <v>0</v>
      </c>
    </row>
    <row r="111" spans="1:8" ht="36">
      <c r="A111" s="25"/>
      <c r="B111" s="10"/>
      <c r="C111" s="10"/>
      <c r="D111" s="4"/>
      <c r="E111" s="21" t="s">
        <v>270</v>
      </c>
      <c r="F111" s="50">
        <v>776156.39</v>
      </c>
      <c r="G111" s="50">
        <v>776155.77</v>
      </c>
      <c r="H111" s="50">
        <f>F111-G111</f>
        <v>0.61999999999534339</v>
      </c>
    </row>
    <row r="112" spans="1:8" ht="54">
      <c r="A112" s="25"/>
      <c r="B112" s="10"/>
      <c r="C112" s="10"/>
      <c r="D112" s="4"/>
      <c r="E112" s="21" t="s">
        <v>327</v>
      </c>
      <c r="F112" s="50">
        <v>22700</v>
      </c>
      <c r="G112" s="50">
        <v>22680</v>
      </c>
      <c r="H112" s="50">
        <f>F112-G112</f>
        <v>20</v>
      </c>
    </row>
    <row r="113" spans="1:8" ht="36">
      <c r="A113" s="25"/>
      <c r="B113" s="10"/>
      <c r="C113" s="10"/>
      <c r="D113" s="4"/>
      <c r="E113" s="21" t="s">
        <v>231</v>
      </c>
      <c r="F113" s="50">
        <v>45000</v>
      </c>
      <c r="G113" s="50">
        <v>45000</v>
      </c>
      <c r="H113" s="50">
        <f t="shared" si="10"/>
        <v>0</v>
      </c>
    </row>
    <row r="114" spans="1:8" ht="37.950000000000003" customHeight="1">
      <c r="A114" s="25"/>
      <c r="B114" s="10"/>
      <c r="C114" s="10"/>
      <c r="D114" s="4"/>
      <c r="E114" s="21" t="s">
        <v>151</v>
      </c>
      <c r="F114" s="50">
        <v>1411368</v>
      </c>
      <c r="G114" s="50">
        <v>837689</v>
      </c>
      <c r="H114" s="50">
        <f t="shared" si="10"/>
        <v>573679</v>
      </c>
    </row>
    <row r="115" spans="1:8" ht="37.950000000000003" customHeight="1">
      <c r="A115" s="25"/>
      <c r="B115" s="10"/>
      <c r="C115" s="10"/>
      <c r="D115" s="4"/>
      <c r="E115" s="21" t="s">
        <v>392</v>
      </c>
      <c r="F115" s="50">
        <v>48326</v>
      </c>
      <c r="G115" s="50">
        <v>48325.85</v>
      </c>
      <c r="H115" s="50">
        <f t="shared" si="10"/>
        <v>0.15000000000145519</v>
      </c>
    </row>
    <row r="116" spans="1:8" ht="54">
      <c r="A116" s="25"/>
      <c r="B116" s="10"/>
      <c r="C116" s="10"/>
      <c r="D116" s="4"/>
      <c r="E116" s="21" t="s">
        <v>139</v>
      </c>
      <c r="F116" s="50">
        <v>185526</v>
      </c>
      <c r="G116" s="50">
        <v>185525.46</v>
      </c>
      <c r="H116" s="50">
        <f t="shared" si="10"/>
        <v>0.54000000000814907</v>
      </c>
    </row>
    <row r="117" spans="1:8" ht="54">
      <c r="A117" s="25"/>
      <c r="B117" s="10"/>
      <c r="C117" s="10"/>
      <c r="D117" s="4"/>
      <c r="E117" s="21" t="s">
        <v>232</v>
      </c>
      <c r="F117" s="50">
        <v>40000</v>
      </c>
      <c r="G117" s="50">
        <v>39800</v>
      </c>
      <c r="H117" s="50">
        <f t="shared" si="10"/>
        <v>200</v>
      </c>
    </row>
    <row r="118" spans="1:8" ht="40.5" customHeight="1">
      <c r="A118" s="25"/>
      <c r="B118" s="10"/>
      <c r="C118" s="10"/>
      <c r="D118" s="4"/>
      <c r="E118" s="21" t="s">
        <v>296</v>
      </c>
      <c r="F118" s="50">
        <v>704141</v>
      </c>
      <c r="G118" s="50">
        <v>704139.63</v>
      </c>
      <c r="H118" s="50">
        <f t="shared" si="10"/>
        <v>1.3699999999953434</v>
      </c>
    </row>
    <row r="119" spans="1:8" ht="36">
      <c r="A119" s="25"/>
      <c r="B119" s="10"/>
      <c r="C119" s="10"/>
      <c r="D119" s="4"/>
      <c r="E119" s="21" t="s">
        <v>142</v>
      </c>
      <c r="F119" s="50">
        <v>1800000</v>
      </c>
      <c r="G119" s="50">
        <v>1464320.56</v>
      </c>
      <c r="H119" s="50">
        <f t="shared" si="10"/>
        <v>335679.43999999994</v>
      </c>
    </row>
    <row r="120" spans="1:8" ht="36">
      <c r="A120" s="25"/>
      <c r="B120" s="10"/>
      <c r="C120" s="10"/>
      <c r="D120" s="4"/>
      <c r="E120" s="21" t="s">
        <v>143</v>
      </c>
      <c r="F120" s="50">
        <v>885861.39</v>
      </c>
      <c r="G120" s="50">
        <v>172536.52</v>
      </c>
      <c r="H120" s="50">
        <f t="shared" si="10"/>
        <v>713324.87</v>
      </c>
    </row>
    <row r="121" spans="1:8" ht="32.25" customHeight="1">
      <c r="A121" s="25"/>
      <c r="B121" s="10"/>
      <c r="C121" s="10"/>
      <c r="D121" s="4"/>
      <c r="E121" s="21" t="s">
        <v>144</v>
      </c>
      <c r="F121" s="50">
        <v>255926.56</v>
      </c>
      <c r="G121" s="50">
        <v>239120.82</v>
      </c>
      <c r="H121" s="50">
        <f t="shared" si="10"/>
        <v>16805.739999999991</v>
      </c>
    </row>
    <row r="122" spans="1:8" ht="36">
      <c r="A122" s="25"/>
      <c r="B122" s="10"/>
      <c r="C122" s="10"/>
      <c r="D122" s="4"/>
      <c r="E122" s="21" t="s">
        <v>167</v>
      </c>
      <c r="F122" s="50">
        <v>250000</v>
      </c>
      <c r="G122" s="50">
        <v>247401.60000000001</v>
      </c>
      <c r="H122" s="50">
        <f t="shared" si="10"/>
        <v>2598.3999999999942</v>
      </c>
    </row>
    <row r="123" spans="1:8" ht="11.85" customHeight="1">
      <c r="A123" s="82"/>
      <c r="B123" s="29"/>
      <c r="C123" s="29"/>
      <c r="D123" s="91"/>
      <c r="E123" s="21"/>
      <c r="F123" s="50"/>
      <c r="G123" s="50"/>
      <c r="H123" s="48"/>
    </row>
    <row r="124" spans="1:8" ht="43.95" customHeight="1">
      <c r="A124" s="27" t="s">
        <v>297</v>
      </c>
      <c r="B124" s="10">
        <v>7325</v>
      </c>
      <c r="C124" s="46" t="s">
        <v>9</v>
      </c>
      <c r="D124" s="24" t="s">
        <v>298</v>
      </c>
      <c r="E124" s="21"/>
      <c r="F124" s="51">
        <f>F125</f>
        <v>500000</v>
      </c>
      <c r="G124" s="51">
        <f>G125</f>
        <v>490057.58</v>
      </c>
      <c r="H124" s="51">
        <f>H125</f>
        <v>9942.4199999999837</v>
      </c>
    </row>
    <row r="125" spans="1:8" ht="52.95" customHeight="1">
      <c r="A125" s="82"/>
      <c r="B125" s="29"/>
      <c r="C125" s="29"/>
      <c r="D125" s="91"/>
      <c r="E125" s="6" t="s">
        <v>299</v>
      </c>
      <c r="F125" s="50">
        <v>500000</v>
      </c>
      <c r="G125" s="50">
        <v>490057.58</v>
      </c>
      <c r="H125" s="48">
        <f>F125-G125</f>
        <v>9942.4199999999837</v>
      </c>
    </row>
    <row r="126" spans="1:8" ht="9" customHeight="1">
      <c r="A126" s="82"/>
      <c r="B126" s="29"/>
      <c r="C126" s="29"/>
      <c r="D126" s="91"/>
      <c r="E126" s="21"/>
      <c r="F126" s="50"/>
      <c r="G126" s="49"/>
      <c r="H126" s="48"/>
    </row>
    <row r="127" spans="1:8" ht="55.65" customHeight="1">
      <c r="A127" s="27" t="s">
        <v>246</v>
      </c>
      <c r="B127" s="10">
        <v>7363</v>
      </c>
      <c r="C127" s="46" t="s">
        <v>74</v>
      </c>
      <c r="D127" s="39" t="s">
        <v>247</v>
      </c>
      <c r="E127" s="6"/>
      <c r="F127" s="51">
        <f>SUM(F128:F133)</f>
        <v>739800</v>
      </c>
      <c r="G127" s="51">
        <f t="shared" ref="G127:H127" si="11">SUM(G128:G133)</f>
        <v>737264</v>
      </c>
      <c r="H127" s="51">
        <f t="shared" si="11"/>
        <v>2536</v>
      </c>
    </row>
    <row r="128" spans="1:8" ht="127.5" customHeight="1">
      <c r="A128" s="27"/>
      <c r="B128" s="10"/>
      <c r="C128" s="46"/>
      <c r="D128" s="39"/>
      <c r="E128" s="104" t="s">
        <v>317</v>
      </c>
      <c r="F128" s="50">
        <v>180000</v>
      </c>
      <c r="G128" s="50">
        <v>180000</v>
      </c>
      <c r="H128" s="50">
        <f>F128-G128</f>
        <v>0</v>
      </c>
    </row>
    <row r="129" spans="1:8" ht="121.5" customHeight="1">
      <c r="A129" s="25"/>
      <c r="B129" s="10"/>
      <c r="C129" s="10"/>
      <c r="D129" s="4"/>
      <c r="E129" s="105" t="s">
        <v>248</v>
      </c>
      <c r="F129" s="50">
        <v>250000</v>
      </c>
      <c r="G129" s="49">
        <v>247470</v>
      </c>
      <c r="H129" s="50">
        <f>F129-G129</f>
        <v>2530</v>
      </c>
    </row>
    <row r="130" spans="1:8" ht="100.2" customHeight="1">
      <c r="A130" s="25"/>
      <c r="B130" s="10"/>
      <c r="C130" s="10"/>
      <c r="D130" s="4"/>
      <c r="E130" s="39" t="s">
        <v>367</v>
      </c>
      <c r="F130" s="50">
        <v>100000</v>
      </c>
      <c r="G130" s="49">
        <v>99996</v>
      </c>
      <c r="H130" s="50">
        <f t="shared" ref="H130:H133" si="12">F130-G130</f>
        <v>4</v>
      </c>
    </row>
    <row r="131" spans="1:8" ht="121.5" customHeight="1">
      <c r="A131" s="25"/>
      <c r="B131" s="10"/>
      <c r="C131" s="10"/>
      <c r="D131" s="4"/>
      <c r="E131" s="39" t="s">
        <v>368</v>
      </c>
      <c r="F131" s="50">
        <v>110000</v>
      </c>
      <c r="G131" s="49">
        <v>109998</v>
      </c>
      <c r="H131" s="50">
        <f t="shared" si="12"/>
        <v>2</v>
      </c>
    </row>
    <row r="132" spans="1:8" ht="102" customHeight="1">
      <c r="A132" s="25"/>
      <c r="B132" s="10"/>
      <c r="C132" s="10"/>
      <c r="D132" s="4"/>
      <c r="E132" s="99" t="s">
        <v>369</v>
      </c>
      <c r="F132" s="50">
        <v>49900</v>
      </c>
      <c r="G132" s="49">
        <v>49900</v>
      </c>
      <c r="H132" s="50">
        <f t="shared" si="12"/>
        <v>0</v>
      </c>
    </row>
    <row r="133" spans="1:8" ht="97.95" customHeight="1">
      <c r="A133" s="25"/>
      <c r="B133" s="10"/>
      <c r="C133" s="10"/>
      <c r="D133" s="4"/>
      <c r="E133" s="39" t="s">
        <v>370</v>
      </c>
      <c r="F133" s="50">
        <v>49900</v>
      </c>
      <c r="G133" s="49">
        <v>49900</v>
      </c>
      <c r="H133" s="50">
        <f t="shared" si="12"/>
        <v>0</v>
      </c>
    </row>
    <row r="134" spans="1:8" ht="9.15" customHeight="1">
      <c r="A134" s="82"/>
      <c r="B134" s="29"/>
      <c r="C134" s="29"/>
      <c r="D134" s="91"/>
      <c r="E134" s="21"/>
      <c r="F134" s="50"/>
      <c r="G134" s="49"/>
      <c r="H134" s="48"/>
    </row>
    <row r="135" spans="1:8" ht="26.25" customHeight="1">
      <c r="A135" s="31" t="s">
        <v>18</v>
      </c>
      <c r="B135" s="41"/>
      <c r="C135" s="13"/>
      <c r="D135" s="1" t="s">
        <v>19</v>
      </c>
      <c r="E135" s="100"/>
      <c r="F135" s="51">
        <f>F136</f>
        <v>10197958</v>
      </c>
      <c r="G135" s="51">
        <f>G136</f>
        <v>8904791.9100000001</v>
      </c>
      <c r="H135" s="89">
        <f>F135-G135</f>
        <v>1293166.0899999999</v>
      </c>
    </row>
    <row r="136" spans="1:8" ht="21.6" customHeight="1">
      <c r="A136" s="31" t="s">
        <v>20</v>
      </c>
      <c r="B136" s="106"/>
      <c r="C136" s="107"/>
      <c r="D136" s="1" t="s">
        <v>19</v>
      </c>
      <c r="E136" s="100"/>
      <c r="F136" s="51">
        <f>F145+F138+F149+F153</f>
        <v>10197958</v>
      </c>
      <c r="G136" s="51">
        <f>G145+G138+G149+G153</f>
        <v>8904791.9100000001</v>
      </c>
      <c r="H136" s="51">
        <f>H145+H138+H149+H153</f>
        <v>1293166.0900000003</v>
      </c>
    </row>
    <row r="137" spans="1:8" ht="15.6" customHeight="1">
      <c r="A137" s="31"/>
      <c r="B137" s="106"/>
      <c r="C137" s="107"/>
      <c r="D137" s="1"/>
      <c r="E137" s="100"/>
      <c r="F137" s="51"/>
      <c r="G137" s="51"/>
      <c r="H137" s="51"/>
    </row>
    <row r="138" spans="1:8" ht="43.95" customHeight="1">
      <c r="A138" s="31" t="s">
        <v>302</v>
      </c>
      <c r="B138" s="41">
        <v>2010</v>
      </c>
      <c r="C138" s="13" t="s">
        <v>300</v>
      </c>
      <c r="D138" s="42" t="s">
        <v>301</v>
      </c>
      <c r="E138" s="100"/>
      <c r="F138" s="51">
        <f>SUM(F139:F143)</f>
        <v>7531958</v>
      </c>
      <c r="G138" s="51">
        <f t="shared" ref="G138:H138" si="13">SUM(G139:G143)</f>
        <v>6241890.3100000005</v>
      </c>
      <c r="H138" s="51">
        <f t="shared" si="13"/>
        <v>1290067.6900000002</v>
      </c>
    </row>
    <row r="139" spans="1:8" ht="54" customHeight="1">
      <c r="A139" s="31"/>
      <c r="B139" s="106"/>
      <c r="C139" s="107"/>
      <c r="D139" s="1"/>
      <c r="E139" s="6" t="s">
        <v>303</v>
      </c>
      <c r="F139" s="50">
        <v>2400000</v>
      </c>
      <c r="G139" s="49">
        <v>2400000</v>
      </c>
      <c r="H139" s="48">
        <f>F139-G139</f>
        <v>0</v>
      </c>
    </row>
    <row r="140" spans="1:8" ht="54" customHeight="1">
      <c r="A140" s="31"/>
      <c r="B140" s="106"/>
      <c r="C140" s="107"/>
      <c r="D140" s="1"/>
      <c r="E140" s="6" t="s">
        <v>401</v>
      </c>
      <c r="F140" s="50">
        <v>1983000</v>
      </c>
      <c r="G140" s="49">
        <v>1950212.4</v>
      </c>
      <c r="H140" s="48">
        <f>F140-G140</f>
        <v>32787.600000000093</v>
      </c>
    </row>
    <row r="141" spans="1:8" ht="54" customHeight="1">
      <c r="A141" s="31"/>
      <c r="B141" s="106"/>
      <c r="C141" s="107"/>
      <c r="D141" s="1"/>
      <c r="E141" s="6" t="s">
        <v>402</v>
      </c>
      <c r="F141" s="50">
        <v>617000</v>
      </c>
      <c r="G141" s="49">
        <v>592000</v>
      </c>
      <c r="H141" s="48">
        <f>F141-G141</f>
        <v>25000</v>
      </c>
    </row>
    <row r="142" spans="1:8" ht="120.6" customHeight="1">
      <c r="A142" s="31"/>
      <c r="B142" s="106"/>
      <c r="C142" s="107"/>
      <c r="D142" s="1"/>
      <c r="E142" s="108" t="s">
        <v>403</v>
      </c>
      <c r="F142" s="50">
        <v>765000</v>
      </c>
      <c r="G142" s="49"/>
      <c r="H142" s="48">
        <f>F142-G142</f>
        <v>765000</v>
      </c>
    </row>
    <row r="143" spans="1:8" ht="158.4" customHeight="1">
      <c r="A143" s="31"/>
      <c r="B143" s="106"/>
      <c r="C143" s="107"/>
      <c r="D143" s="1"/>
      <c r="E143" s="109" t="s">
        <v>328</v>
      </c>
      <c r="F143" s="50">
        <v>1766958</v>
      </c>
      <c r="G143" s="49">
        <v>1299677.9099999999</v>
      </c>
      <c r="H143" s="48">
        <f>F143-G143</f>
        <v>467280.09000000008</v>
      </c>
    </row>
    <row r="144" spans="1:8" ht="11.25" customHeight="1">
      <c r="A144" s="31"/>
      <c r="B144" s="106"/>
      <c r="C144" s="107"/>
      <c r="D144" s="1"/>
      <c r="E144" s="100"/>
      <c r="F144" s="50"/>
      <c r="G144" s="49"/>
      <c r="H144" s="48"/>
    </row>
    <row r="145" spans="1:8" ht="55.2" customHeight="1">
      <c r="A145" s="31" t="s">
        <v>21</v>
      </c>
      <c r="B145" s="40">
        <v>2030</v>
      </c>
      <c r="C145" s="40" t="s">
        <v>22</v>
      </c>
      <c r="D145" s="6" t="s">
        <v>23</v>
      </c>
      <c r="E145" s="100"/>
      <c r="F145" s="51">
        <f>SUM(F146:F147)</f>
        <v>2000000</v>
      </c>
      <c r="G145" s="51">
        <f t="shared" ref="G145:H145" si="14">SUM(G146:G147)</f>
        <v>1997560</v>
      </c>
      <c r="H145" s="51">
        <f t="shared" si="14"/>
        <v>2440</v>
      </c>
    </row>
    <row r="146" spans="1:8" ht="55.2" customHeight="1">
      <c r="A146" s="31"/>
      <c r="B146" s="40"/>
      <c r="C146" s="40"/>
      <c r="D146" s="6"/>
      <c r="E146" s="6" t="s">
        <v>329</v>
      </c>
      <c r="F146" s="50">
        <v>800000</v>
      </c>
      <c r="G146" s="50">
        <v>797560</v>
      </c>
      <c r="H146" s="49">
        <f>F146-G146</f>
        <v>2440</v>
      </c>
    </row>
    <row r="147" spans="1:8" ht="55.65" customHeight="1">
      <c r="A147" s="82"/>
      <c r="B147" s="29"/>
      <c r="C147" s="29"/>
      <c r="D147" s="91"/>
      <c r="E147" s="6" t="s">
        <v>152</v>
      </c>
      <c r="F147" s="50">
        <v>1200000</v>
      </c>
      <c r="G147" s="50">
        <v>1200000</v>
      </c>
      <c r="H147" s="48">
        <f>F147-G147</f>
        <v>0</v>
      </c>
    </row>
    <row r="148" spans="1:8" ht="10.95" customHeight="1">
      <c r="A148" s="82"/>
      <c r="B148" s="29"/>
      <c r="C148" s="29"/>
      <c r="D148" s="91"/>
      <c r="E148" s="6"/>
      <c r="F148" s="50"/>
      <c r="G148" s="50"/>
      <c r="H148" s="48"/>
    </row>
    <row r="149" spans="1:8" ht="57.6" customHeight="1">
      <c r="A149" s="31" t="s">
        <v>349</v>
      </c>
      <c r="B149" s="13" t="s">
        <v>350</v>
      </c>
      <c r="C149" s="13" t="s">
        <v>351</v>
      </c>
      <c r="D149" s="6" t="s">
        <v>352</v>
      </c>
      <c r="E149" s="6"/>
      <c r="F149" s="51">
        <f>SUM(F150:F150)</f>
        <v>266000</v>
      </c>
      <c r="G149" s="51">
        <f>SUM(G150:G150)</f>
        <v>265341.59999999998</v>
      </c>
      <c r="H149" s="51">
        <f>SUM(H150:H150)</f>
        <v>658.40000000002328</v>
      </c>
    </row>
    <row r="150" spans="1:8" ht="71.25" customHeight="1">
      <c r="A150" s="25"/>
      <c r="B150" s="10"/>
      <c r="C150" s="10"/>
      <c r="D150" s="4"/>
      <c r="E150" s="110" t="s">
        <v>353</v>
      </c>
      <c r="F150" s="50">
        <v>266000</v>
      </c>
      <c r="G150" s="50">
        <v>265341.59999999998</v>
      </c>
      <c r="H150" s="49">
        <f t="shared" ref="H150" si="15">F150-G150</f>
        <v>658.40000000002328</v>
      </c>
    </row>
    <row r="151" spans="1:8" ht="9" customHeight="1">
      <c r="A151" s="25"/>
      <c r="B151" s="10"/>
      <c r="C151" s="10"/>
      <c r="D151" s="4"/>
      <c r="E151" s="6"/>
      <c r="F151" s="50"/>
      <c r="G151" s="50"/>
      <c r="H151" s="49"/>
    </row>
    <row r="152" spans="1:8" ht="34.200000000000003" customHeight="1">
      <c r="A152" s="27" t="s">
        <v>371</v>
      </c>
      <c r="B152" s="10">
        <v>7363</v>
      </c>
      <c r="C152" s="46" t="s">
        <v>74</v>
      </c>
      <c r="D152" s="39" t="s">
        <v>247</v>
      </c>
      <c r="E152" s="6"/>
      <c r="F152" s="51">
        <f>F153</f>
        <v>400000</v>
      </c>
      <c r="G152" s="51">
        <f t="shared" ref="G152:H152" si="16">G153</f>
        <v>400000</v>
      </c>
      <c r="H152" s="51">
        <f t="shared" si="16"/>
        <v>0</v>
      </c>
    </row>
    <row r="153" spans="1:8" ht="116.4" customHeight="1">
      <c r="A153" s="25"/>
      <c r="B153" s="10"/>
      <c r="C153" s="10"/>
      <c r="D153" s="4"/>
      <c r="E153" s="99" t="s">
        <v>372</v>
      </c>
      <c r="F153" s="50">
        <v>400000</v>
      </c>
      <c r="G153" s="50">
        <v>400000</v>
      </c>
      <c r="H153" s="49">
        <f>F153-G153</f>
        <v>0</v>
      </c>
    </row>
    <row r="154" spans="1:8" ht="10.95" customHeight="1">
      <c r="A154" s="82"/>
      <c r="B154" s="29"/>
      <c r="C154" s="29"/>
      <c r="D154" s="91"/>
      <c r="E154" s="6"/>
      <c r="F154" s="50"/>
      <c r="G154" s="50"/>
      <c r="H154" s="48"/>
    </row>
    <row r="155" spans="1:8" ht="22.95" customHeight="1">
      <c r="A155" s="31" t="s">
        <v>24</v>
      </c>
      <c r="B155" s="41"/>
      <c r="C155" s="13"/>
      <c r="D155" s="1" t="s">
        <v>25</v>
      </c>
      <c r="E155" s="91"/>
      <c r="F155" s="51">
        <f>F156</f>
        <v>20375604.899999999</v>
      </c>
      <c r="G155" s="51">
        <f>G156</f>
        <v>19580164.900000002</v>
      </c>
      <c r="H155" s="51">
        <f>F155-G155</f>
        <v>795439.99999999627</v>
      </c>
    </row>
    <row r="156" spans="1:8" ht="23.85" customHeight="1">
      <c r="A156" s="31" t="s">
        <v>26</v>
      </c>
      <c r="B156" s="41"/>
      <c r="C156" s="13"/>
      <c r="D156" s="1" t="s">
        <v>25</v>
      </c>
      <c r="E156" s="91"/>
      <c r="F156" s="51">
        <f>F158+F170+F161+F164+F173+F167</f>
        <v>20375604.899999999</v>
      </c>
      <c r="G156" s="51">
        <f t="shared" ref="G156:H156" si="17">G158+G170+G161+G164+G173+G167</f>
        <v>19580164.900000002</v>
      </c>
      <c r="H156" s="51">
        <f t="shared" si="17"/>
        <v>795440.00000000012</v>
      </c>
    </row>
    <row r="157" spans="1:8" ht="7.2" customHeight="1">
      <c r="A157" s="82"/>
      <c r="B157" s="29"/>
      <c r="C157" s="29"/>
      <c r="D157" s="91"/>
      <c r="E157" s="91"/>
      <c r="F157" s="50"/>
      <c r="G157" s="50"/>
      <c r="H157" s="48"/>
    </row>
    <row r="158" spans="1:8" ht="73.349999999999994" customHeight="1">
      <c r="A158" s="31" t="s">
        <v>29</v>
      </c>
      <c r="B158" s="13" t="s">
        <v>30</v>
      </c>
      <c r="C158" s="111" t="s">
        <v>31</v>
      </c>
      <c r="D158" s="39" t="s">
        <v>32</v>
      </c>
      <c r="E158" s="91"/>
      <c r="F158" s="51">
        <f>F159</f>
        <v>72950</v>
      </c>
      <c r="G158" s="51">
        <f>G159</f>
        <v>72949.899999999994</v>
      </c>
      <c r="H158" s="89">
        <f>H159</f>
        <v>0.10000000000582077</v>
      </c>
    </row>
    <row r="159" spans="1:8" ht="21.9" customHeight="1">
      <c r="A159" s="82"/>
      <c r="B159" s="29"/>
      <c r="C159" s="29"/>
      <c r="D159" s="91"/>
      <c r="E159" s="2" t="s">
        <v>121</v>
      </c>
      <c r="F159" s="50">
        <v>72950</v>
      </c>
      <c r="G159" s="50">
        <v>72949.899999999994</v>
      </c>
      <c r="H159" s="48">
        <f>F159-G159</f>
        <v>0.10000000000582077</v>
      </c>
    </row>
    <row r="160" spans="1:8" ht="9.15" customHeight="1">
      <c r="A160" s="82"/>
      <c r="B160" s="29"/>
      <c r="C160" s="29"/>
      <c r="D160" s="91"/>
      <c r="E160" s="91"/>
      <c r="F160" s="50"/>
      <c r="G160" s="50"/>
      <c r="H160" s="48"/>
    </row>
    <row r="161" spans="1:8" ht="244.95" customHeight="1">
      <c r="A161" s="27" t="s">
        <v>284</v>
      </c>
      <c r="B161" s="11" t="s">
        <v>285</v>
      </c>
      <c r="C161" s="11" t="s">
        <v>286</v>
      </c>
      <c r="D161" s="112" t="s">
        <v>287</v>
      </c>
      <c r="E161" s="91"/>
      <c r="F161" s="51">
        <f>F162</f>
        <v>8121694</v>
      </c>
      <c r="G161" s="51">
        <f>G162</f>
        <v>8121693.9199999999</v>
      </c>
      <c r="H161" s="51">
        <f>H162</f>
        <v>8.0000000074505806E-2</v>
      </c>
    </row>
    <row r="162" spans="1:8" ht="37.200000000000003" customHeight="1">
      <c r="A162" s="82"/>
      <c r="B162" s="29"/>
      <c r="C162" s="29"/>
      <c r="D162" s="91"/>
      <c r="E162" s="2" t="s">
        <v>288</v>
      </c>
      <c r="F162" s="50">
        <v>8121694</v>
      </c>
      <c r="G162" s="50">
        <v>8121693.9199999999</v>
      </c>
      <c r="H162" s="48">
        <f>F162-G162</f>
        <v>8.0000000074505806E-2</v>
      </c>
    </row>
    <row r="163" spans="1:8" ht="9.15" customHeight="1">
      <c r="A163" s="82"/>
      <c r="B163" s="29"/>
      <c r="C163" s="29"/>
      <c r="D163" s="91"/>
      <c r="E163" s="91"/>
      <c r="F163" s="50"/>
      <c r="G163" s="50"/>
      <c r="H163" s="48"/>
    </row>
    <row r="164" spans="1:8" ht="195.6" customHeight="1">
      <c r="A164" s="27" t="s">
        <v>289</v>
      </c>
      <c r="B164" s="11" t="s">
        <v>290</v>
      </c>
      <c r="C164" s="11" t="s">
        <v>286</v>
      </c>
      <c r="D164" s="113" t="s">
        <v>291</v>
      </c>
      <c r="E164" s="2"/>
      <c r="F164" s="51">
        <f>F165</f>
        <v>1023851</v>
      </c>
      <c r="G164" s="51">
        <f>G165</f>
        <v>1023851</v>
      </c>
      <c r="H164" s="51">
        <f>H165</f>
        <v>0</v>
      </c>
    </row>
    <row r="165" spans="1:8" ht="40.200000000000003" customHeight="1">
      <c r="A165" s="38"/>
      <c r="B165" s="11"/>
      <c r="C165" s="11"/>
      <c r="D165" s="4"/>
      <c r="E165" s="2" t="s">
        <v>288</v>
      </c>
      <c r="F165" s="50">
        <v>1023851</v>
      </c>
      <c r="G165" s="50">
        <v>1023851</v>
      </c>
      <c r="H165" s="48">
        <f>F165-G165</f>
        <v>0</v>
      </c>
    </row>
    <row r="166" spans="1:8" ht="9.15" customHeight="1">
      <c r="A166" s="82"/>
      <c r="B166" s="29"/>
      <c r="C166" s="29"/>
      <c r="D166" s="91"/>
      <c r="E166" s="91"/>
      <c r="F166" s="50"/>
      <c r="G166" s="50"/>
      <c r="H166" s="48"/>
    </row>
    <row r="167" spans="1:8" ht="155.4" customHeight="1">
      <c r="A167" s="27" t="s">
        <v>404</v>
      </c>
      <c r="B167" s="11" t="s">
        <v>405</v>
      </c>
      <c r="C167" s="11" t="s">
        <v>286</v>
      </c>
      <c r="D167" s="113" t="s">
        <v>406</v>
      </c>
      <c r="E167" s="91"/>
      <c r="F167" s="51">
        <f>F168</f>
        <v>2091279</v>
      </c>
      <c r="G167" s="51">
        <f t="shared" ref="G167:H167" si="18">G168</f>
        <v>2091278.91</v>
      </c>
      <c r="H167" s="51">
        <f t="shared" si="18"/>
        <v>9.0000000083819032E-2</v>
      </c>
    </row>
    <row r="168" spans="1:8" ht="43.2" customHeight="1">
      <c r="A168" s="82"/>
      <c r="B168" s="29"/>
      <c r="C168" s="29"/>
      <c r="D168" s="91"/>
      <c r="E168" s="2" t="s">
        <v>288</v>
      </c>
      <c r="F168" s="50">
        <v>2091279</v>
      </c>
      <c r="G168" s="50">
        <v>2091278.91</v>
      </c>
      <c r="H168" s="48">
        <f>F168-G168</f>
        <v>9.0000000083819032E-2</v>
      </c>
    </row>
    <row r="169" spans="1:8" ht="9.15" customHeight="1">
      <c r="A169" s="82"/>
      <c r="B169" s="29"/>
      <c r="C169" s="29"/>
      <c r="D169" s="91"/>
      <c r="E169" s="91"/>
      <c r="F169" s="50"/>
      <c r="G169" s="50"/>
      <c r="H169" s="48"/>
    </row>
    <row r="170" spans="1:8" ht="37.200000000000003" customHeight="1">
      <c r="A170" s="31" t="s">
        <v>33</v>
      </c>
      <c r="B170" s="41">
        <v>6082</v>
      </c>
      <c r="C170" s="13" t="s">
        <v>34</v>
      </c>
      <c r="D170" s="6" t="s">
        <v>35</v>
      </c>
      <c r="E170" s="91"/>
      <c r="F170" s="51">
        <f>F171</f>
        <v>4000000</v>
      </c>
      <c r="G170" s="51">
        <f>G171</f>
        <v>3204561.77</v>
      </c>
      <c r="H170" s="51">
        <f>H171</f>
        <v>795438.23</v>
      </c>
    </row>
    <row r="171" spans="1:8" ht="82.5" customHeight="1">
      <c r="A171" s="82"/>
      <c r="B171" s="29"/>
      <c r="C171" s="29"/>
      <c r="D171" s="91"/>
      <c r="E171" s="114" t="s">
        <v>97</v>
      </c>
      <c r="F171" s="50">
        <v>4000000</v>
      </c>
      <c r="G171" s="50">
        <v>3204561.77</v>
      </c>
      <c r="H171" s="48">
        <f>F171-G171</f>
        <v>795438.23</v>
      </c>
    </row>
    <row r="172" spans="1:8" ht="11.4" customHeight="1">
      <c r="A172" s="82"/>
      <c r="B172" s="29"/>
      <c r="C172" s="29"/>
      <c r="D172" s="91"/>
      <c r="E172" s="114"/>
      <c r="F172" s="50"/>
      <c r="G172" s="50"/>
      <c r="H172" s="48"/>
    </row>
    <row r="173" spans="1:8" ht="120" customHeight="1">
      <c r="A173" s="31" t="s">
        <v>330</v>
      </c>
      <c r="B173" s="41">
        <v>6083</v>
      </c>
      <c r="C173" s="13" t="s">
        <v>34</v>
      </c>
      <c r="D173" s="99" t="s">
        <v>331</v>
      </c>
      <c r="E173" s="114"/>
      <c r="F173" s="51">
        <f>F174</f>
        <v>5065830.9000000004</v>
      </c>
      <c r="G173" s="51">
        <f t="shared" ref="G173:H173" si="19">G174</f>
        <v>5065829.4000000004</v>
      </c>
      <c r="H173" s="51">
        <f t="shared" si="19"/>
        <v>1.5</v>
      </c>
    </row>
    <row r="174" spans="1:8" ht="121.95" customHeight="1">
      <c r="A174" s="82"/>
      <c r="B174" s="29"/>
      <c r="C174" s="29"/>
      <c r="D174" s="91"/>
      <c r="E174" s="115" t="s">
        <v>332</v>
      </c>
      <c r="F174" s="50">
        <v>5065830.9000000004</v>
      </c>
      <c r="G174" s="50">
        <v>5065829.4000000004</v>
      </c>
      <c r="H174" s="48">
        <f>F174-G174</f>
        <v>1.5</v>
      </c>
    </row>
    <row r="175" spans="1:8" ht="6.75" customHeight="1">
      <c r="A175" s="82"/>
      <c r="B175" s="29"/>
      <c r="C175" s="29"/>
      <c r="D175" s="91"/>
      <c r="E175" s="114"/>
      <c r="F175" s="50"/>
      <c r="G175" s="50"/>
      <c r="H175" s="48"/>
    </row>
    <row r="176" spans="1:8" ht="38.25" customHeight="1">
      <c r="A176" s="27" t="s">
        <v>36</v>
      </c>
      <c r="B176" s="116"/>
      <c r="C176" s="116"/>
      <c r="D176" s="117" t="s">
        <v>37</v>
      </c>
      <c r="E176" s="91"/>
      <c r="F176" s="51">
        <f>F177</f>
        <v>106000</v>
      </c>
      <c r="G176" s="51">
        <f>G177</f>
        <v>106000</v>
      </c>
      <c r="H176" s="89">
        <f>F176-G176</f>
        <v>0</v>
      </c>
    </row>
    <row r="177" spans="1:8" ht="38.25" customHeight="1">
      <c r="A177" s="27" t="s">
        <v>38</v>
      </c>
      <c r="B177" s="116"/>
      <c r="C177" s="116"/>
      <c r="D177" s="117" t="s">
        <v>37</v>
      </c>
      <c r="E177" s="91"/>
      <c r="F177" s="51">
        <f>F179</f>
        <v>106000</v>
      </c>
      <c r="G177" s="51">
        <f>G179</f>
        <v>106000</v>
      </c>
      <c r="H177" s="89">
        <f>H179</f>
        <v>0</v>
      </c>
    </row>
    <row r="178" spans="1:8" ht="8.25" customHeight="1">
      <c r="A178" s="118"/>
      <c r="B178" s="116"/>
      <c r="C178" s="116"/>
      <c r="D178" s="119"/>
      <c r="E178" s="91"/>
      <c r="F178" s="50"/>
      <c r="G178" s="50"/>
      <c r="H178" s="48"/>
    </row>
    <row r="179" spans="1:8" ht="64.2" customHeight="1">
      <c r="A179" s="31" t="s">
        <v>39</v>
      </c>
      <c r="B179" s="13" t="s">
        <v>27</v>
      </c>
      <c r="C179" s="13" t="s">
        <v>6</v>
      </c>
      <c r="D179" s="99" t="s">
        <v>28</v>
      </c>
      <c r="E179" s="91"/>
      <c r="F179" s="51">
        <f>SUM(F180:F180)</f>
        <v>106000</v>
      </c>
      <c r="G179" s="51">
        <f>SUM(G180:G180)</f>
        <v>106000</v>
      </c>
      <c r="H179" s="89">
        <f>H180</f>
        <v>0</v>
      </c>
    </row>
    <row r="180" spans="1:8" ht="25.5" customHeight="1">
      <c r="A180" s="82"/>
      <c r="B180" s="29"/>
      <c r="C180" s="29"/>
      <c r="D180" s="91"/>
      <c r="E180" s="2" t="s">
        <v>121</v>
      </c>
      <c r="F180" s="50">
        <v>106000</v>
      </c>
      <c r="G180" s="50">
        <v>106000</v>
      </c>
      <c r="H180" s="48">
        <f>F180-G180</f>
        <v>0</v>
      </c>
    </row>
    <row r="181" spans="1:8" ht="8.25" customHeight="1">
      <c r="A181" s="82"/>
      <c r="B181" s="29"/>
      <c r="C181" s="29"/>
      <c r="D181" s="91"/>
      <c r="E181" s="91"/>
      <c r="F181" s="50"/>
      <c r="G181" s="50"/>
      <c r="H181" s="48"/>
    </row>
    <row r="182" spans="1:8" ht="27.6" customHeight="1">
      <c r="A182" s="31" t="s">
        <v>41</v>
      </c>
      <c r="B182" s="41"/>
      <c r="C182" s="13"/>
      <c r="D182" s="1" t="s">
        <v>42</v>
      </c>
      <c r="E182" s="91"/>
      <c r="F182" s="51">
        <f>F183</f>
        <v>1015158</v>
      </c>
      <c r="G182" s="51">
        <f>G183</f>
        <v>1015034.01</v>
      </c>
      <c r="H182" s="89">
        <f>F182-G182</f>
        <v>123.98999999999069</v>
      </c>
    </row>
    <row r="183" spans="1:8" ht="25.5" customHeight="1">
      <c r="A183" s="31" t="s">
        <v>43</v>
      </c>
      <c r="B183" s="41"/>
      <c r="C183" s="13"/>
      <c r="D183" s="1" t="s">
        <v>42</v>
      </c>
      <c r="E183" s="91"/>
      <c r="F183" s="51">
        <f>F190+F195+F185</f>
        <v>1015158</v>
      </c>
      <c r="G183" s="51">
        <f t="shared" ref="G183:H183" si="20">G190+G195+G185</f>
        <v>1015034.01</v>
      </c>
      <c r="H183" s="51">
        <f t="shared" si="20"/>
        <v>123.98999999999069</v>
      </c>
    </row>
    <row r="184" spans="1:8" ht="7.5" customHeight="1">
      <c r="A184" s="31"/>
      <c r="B184" s="41"/>
      <c r="C184" s="13"/>
      <c r="D184" s="1"/>
      <c r="E184" s="91"/>
      <c r="F184" s="51"/>
      <c r="G184" s="51"/>
      <c r="H184" s="51"/>
    </row>
    <row r="185" spans="1:8" ht="20.25" customHeight="1">
      <c r="A185" s="31" t="s">
        <v>354</v>
      </c>
      <c r="B185" s="41">
        <v>1080</v>
      </c>
      <c r="C185" s="13" t="s">
        <v>355</v>
      </c>
      <c r="D185" s="6" t="s">
        <v>356</v>
      </c>
      <c r="E185" s="4"/>
      <c r="F185" s="51">
        <f>SUM(F186:F188)</f>
        <v>75000</v>
      </c>
      <c r="G185" s="51">
        <f t="shared" ref="G185:H185" si="21">SUM(G186:G188)</f>
        <v>74980</v>
      </c>
      <c r="H185" s="51">
        <f t="shared" si="21"/>
        <v>20</v>
      </c>
    </row>
    <row r="186" spans="1:8" ht="56.25" customHeight="1">
      <c r="A186" s="25"/>
      <c r="B186" s="10"/>
      <c r="C186" s="10"/>
      <c r="D186" s="4"/>
      <c r="E186" s="6" t="s">
        <v>357</v>
      </c>
      <c r="F186" s="50">
        <v>25000</v>
      </c>
      <c r="G186" s="50">
        <v>25000</v>
      </c>
      <c r="H186" s="48">
        <f t="shared" ref="H186:H188" si="22">F186-G186</f>
        <v>0</v>
      </c>
    </row>
    <row r="187" spans="1:8" ht="55.5" customHeight="1">
      <c r="A187" s="25"/>
      <c r="B187" s="10"/>
      <c r="C187" s="10"/>
      <c r="D187" s="4"/>
      <c r="E187" s="120" t="s">
        <v>358</v>
      </c>
      <c r="F187" s="50">
        <v>25000</v>
      </c>
      <c r="G187" s="50">
        <v>25000</v>
      </c>
      <c r="H187" s="48">
        <f t="shared" si="22"/>
        <v>0</v>
      </c>
    </row>
    <row r="188" spans="1:8" ht="38.25" customHeight="1">
      <c r="A188" s="25"/>
      <c r="B188" s="10"/>
      <c r="C188" s="10"/>
      <c r="D188" s="4"/>
      <c r="E188" s="120" t="s">
        <v>359</v>
      </c>
      <c r="F188" s="50">
        <v>25000</v>
      </c>
      <c r="G188" s="50">
        <v>24980</v>
      </c>
      <c r="H188" s="48">
        <f t="shared" si="22"/>
        <v>20</v>
      </c>
    </row>
    <row r="189" spans="1:8" ht="6.6" customHeight="1">
      <c r="A189" s="82"/>
      <c r="B189" s="29"/>
      <c r="C189" s="29"/>
      <c r="D189" s="91"/>
      <c r="E189" s="91"/>
      <c r="F189" s="50"/>
      <c r="G189" s="49"/>
      <c r="H189" s="48"/>
    </row>
    <row r="190" spans="1:8" ht="28.2" customHeight="1">
      <c r="A190" s="31" t="s">
        <v>44</v>
      </c>
      <c r="B190" s="41">
        <v>4030</v>
      </c>
      <c r="C190" s="13" t="s">
        <v>45</v>
      </c>
      <c r="D190" s="4" t="s">
        <v>46</v>
      </c>
      <c r="E190" s="91"/>
      <c r="F190" s="51">
        <f>SUM(F191:F193)</f>
        <v>514458</v>
      </c>
      <c r="G190" s="51">
        <f t="shared" ref="G190:H190" si="23">SUM(G191:G193)</f>
        <v>514457.01</v>
      </c>
      <c r="H190" s="51">
        <f t="shared" si="23"/>
        <v>0.98999999999068677</v>
      </c>
    </row>
    <row r="191" spans="1:8" ht="36">
      <c r="A191" s="82"/>
      <c r="B191" s="29"/>
      <c r="C191" s="29"/>
      <c r="D191" s="91"/>
      <c r="E191" s="121" t="s">
        <v>47</v>
      </c>
      <c r="F191" s="50">
        <v>380000</v>
      </c>
      <c r="G191" s="50">
        <v>379999.01</v>
      </c>
      <c r="H191" s="48">
        <f>F191-G191</f>
        <v>0.98999999999068677</v>
      </c>
    </row>
    <row r="192" spans="1:8" ht="50.25" customHeight="1">
      <c r="A192" s="82"/>
      <c r="B192" s="29"/>
      <c r="C192" s="29"/>
      <c r="D192" s="91"/>
      <c r="E192" s="122" t="s">
        <v>271</v>
      </c>
      <c r="F192" s="50">
        <v>14458</v>
      </c>
      <c r="G192" s="50">
        <v>14458</v>
      </c>
      <c r="H192" s="48">
        <f>F192-G192</f>
        <v>0</v>
      </c>
    </row>
    <row r="193" spans="1:8" ht="37.35" customHeight="1">
      <c r="A193" s="82"/>
      <c r="B193" s="29"/>
      <c r="C193" s="29"/>
      <c r="D193" s="91"/>
      <c r="E193" s="34" t="s">
        <v>107</v>
      </c>
      <c r="F193" s="50">
        <v>120000</v>
      </c>
      <c r="G193" s="50">
        <v>120000</v>
      </c>
      <c r="H193" s="48">
        <f>F193-G193</f>
        <v>0</v>
      </c>
    </row>
    <row r="194" spans="1:8" ht="12.6" customHeight="1">
      <c r="A194" s="82"/>
      <c r="B194" s="29"/>
      <c r="C194" s="29"/>
      <c r="D194" s="91"/>
      <c r="E194" s="2"/>
      <c r="F194" s="50"/>
      <c r="G194" s="49"/>
      <c r="H194" s="48"/>
    </row>
    <row r="195" spans="1:8" ht="34.200000000000003" customHeight="1">
      <c r="A195" s="23">
        <v>1014060</v>
      </c>
      <c r="B195" s="41">
        <v>4060</v>
      </c>
      <c r="C195" s="13" t="s">
        <v>221</v>
      </c>
      <c r="D195" s="6" t="s">
        <v>222</v>
      </c>
      <c r="E195" s="2"/>
      <c r="F195" s="51">
        <f>SUM(F196:F204)</f>
        <v>425700</v>
      </c>
      <c r="G195" s="51">
        <f>SUM(G196:G204)</f>
        <v>425597</v>
      </c>
      <c r="H195" s="51">
        <f>SUM(H196:H204)</f>
        <v>103</v>
      </c>
    </row>
    <row r="196" spans="1:8" ht="34.200000000000003" customHeight="1">
      <c r="A196" s="23"/>
      <c r="B196" s="41"/>
      <c r="C196" s="13"/>
      <c r="D196" s="6"/>
      <c r="E196" s="6" t="s">
        <v>223</v>
      </c>
      <c r="F196" s="50">
        <v>47000</v>
      </c>
      <c r="G196" s="49">
        <v>47000</v>
      </c>
      <c r="H196" s="48">
        <f t="shared" ref="H196:H204" si="24">F196-G196</f>
        <v>0</v>
      </c>
    </row>
    <row r="197" spans="1:8" ht="53.7" customHeight="1">
      <c r="A197" s="23"/>
      <c r="B197" s="41"/>
      <c r="C197" s="13"/>
      <c r="D197" s="6"/>
      <c r="E197" s="6" t="s">
        <v>234</v>
      </c>
      <c r="F197" s="50">
        <v>30000</v>
      </c>
      <c r="G197" s="49">
        <v>30000</v>
      </c>
      <c r="H197" s="48">
        <f t="shared" si="24"/>
        <v>0</v>
      </c>
    </row>
    <row r="198" spans="1:8" ht="50.4" customHeight="1">
      <c r="A198" s="23"/>
      <c r="B198" s="41"/>
      <c r="C198" s="13"/>
      <c r="D198" s="6"/>
      <c r="E198" s="6" t="s">
        <v>407</v>
      </c>
      <c r="F198" s="50">
        <v>49000</v>
      </c>
      <c r="G198" s="49">
        <v>49000</v>
      </c>
      <c r="H198" s="48">
        <f t="shared" si="24"/>
        <v>0</v>
      </c>
    </row>
    <row r="199" spans="1:8" ht="53.7" customHeight="1">
      <c r="A199" s="23"/>
      <c r="B199" s="41"/>
      <c r="C199" s="13"/>
      <c r="D199" s="6"/>
      <c r="E199" s="6" t="s">
        <v>408</v>
      </c>
      <c r="F199" s="50">
        <v>49000</v>
      </c>
      <c r="G199" s="49">
        <v>49000</v>
      </c>
      <c r="H199" s="48">
        <f t="shared" si="24"/>
        <v>0</v>
      </c>
    </row>
    <row r="200" spans="1:8" ht="62.25" customHeight="1">
      <c r="A200" s="23"/>
      <c r="B200" s="41"/>
      <c r="C200" s="13"/>
      <c r="D200" s="6"/>
      <c r="E200" s="6" t="s">
        <v>235</v>
      </c>
      <c r="F200" s="50">
        <v>19000</v>
      </c>
      <c r="G200" s="49">
        <v>19000</v>
      </c>
      <c r="H200" s="48">
        <f t="shared" si="24"/>
        <v>0</v>
      </c>
    </row>
    <row r="201" spans="1:8" ht="49.5" customHeight="1">
      <c r="A201" s="23"/>
      <c r="B201" s="41"/>
      <c r="C201" s="13"/>
      <c r="D201" s="6"/>
      <c r="E201" s="6" t="s">
        <v>360</v>
      </c>
      <c r="F201" s="50">
        <v>27000</v>
      </c>
      <c r="G201" s="49">
        <v>27000</v>
      </c>
      <c r="H201" s="48">
        <f t="shared" si="24"/>
        <v>0</v>
      </c>
    </row>
    <row r="202" spans="1:8" ht="39.6" customHeight="1">
      <c r="A202" s="23"/>
      <c r="B202" s="41"/>
      <c r="C202" s="13"/>
      <c r="D202" s="6"/>
      <c r="E202" s="6" t="s">
        <v>304</v>
      </c>
      <c r="F202" s="50">
        <v>26700</v>
      </c>
      <c r="G202" s="49">
        <v>26598</v>
      </c>
      <c r="H202" s="48">
        <f t="shared" si="24"/>
        <v>102</v>
      </c>
    </row>
    <row r="203" spans="1:8" ht="39.6" customHeight="1">
      <c r="A203" s="23"/>
      <c r="B203" s="41"/>
      <c r="C203" s="13"/>
      <c r="D203" s="6"/>
      <c r="E203" s="6" t="s">
        <v>383</v>
      </c>
      <c r="F203" s="50">
        <v>130000</v>
      </c>
      <c r="G203" s="49">
        <v>129999</v>
      </c>
      <c r="H203" s="48">
        <f t="shared" si="24"/>
        <v>1</v>
      </c>
    </row>
    <row r="204" spans="1:8" ht="34.200000000000003" customHeight="1">
      <c r="A204" s="82"/>
      <c r="B204" s="29"/>
      <c r="C204" s="29"/>
      <c r="D204" s="91"/>
      <c r="E204" s="6" t="s">
        <v>224</v>
      </c>
      <c r="F204" s="50">
        <v>48000</v>
      </c>
      <c r="G204" s="49">
        <v>48000</v>
      </c>
      <c r="H204" s="48">
        <f t="shared" si="24"/>
        <v>0</v>
      </c>
    </row>
    <row r="205" spans="1:8" ht="8.25" customHeight="1">
      <c r="A205" s="82"/>
      <c r="B205" s="83"/>
      <c r="C205" s="83"/>
      <c r="D205" s="91"/>
      <c r="E205" s="91"/>
      <c r="F205" s="50"/>
      <c r="G205" s="49"/>
      <c r="H205" s="48"/>
    </row>
    <row r="206" spans="1:8" ht="34.200000000000003" customHeight="1">
      <c r="A206" s="118">
        <v>1100000</v>
      </c>
      <c r="B206" s="123"/>
      <c r="C206" s="124"/>
      <c r="D206" s="117" t="s">
        <v>279</v>
      </c>
      <c r="E206" s="91"/>
      <c r="F206" s="51">
        <f>F207</f>
        <v>4597380</v>
      </c>
      <c r="G206" s="51">
        <f>G207</f>
        <v>4240789.2</v>
      </c>
      <c r="H206" s="89">
        <f>F206-G206</f>
        <v>356590.79999999981</v>
      </c>
    </row>
    <row r="207" spans="1:8" ht="37.200000000000003" customHeight="1">
      <c r="A207" s="118">
        <v>1110000</v>
      </c>
      <c r="B207" s="123"/>
      <c r="C207" s="124"/>
      <c r="D207" s="117" t="s">
        <v>279</v>
      </c>
      <c r="E207" s="91"/>
      <c r="F207" s="51">
        <f>F209+F216+F220+F212</f>
        <v>4597380</v>
      </c>
      <c r="G207" s="51">
        <f t="shared" ref="G207:H207" si="25">G209+G216+G220+G212</f>
        <v>4240789.2</v>
      </c>
      <c r="H207" s="51">
        <f t="shared" si="25"/>
        <v>356590.80000000005</v>
      </c>
    </row>
    <row r="208" spans="1:8" ht="8.6999999999999993" customHeight="1">
      <c r="A208" s="82"/>
      <c r="B208" s="83"/>
      <c r="C208" s="83"/>
      <c r="D208" s="91"/>
      <c r="E208" s="125"/>
      <c r="F208" s="50"/>
      <c r="G208" s="49"/>
      <c r="H208" s="48"/>
    </row>
    <row r="209" spans="1:8" ht="56.25" customHeight="1">
      <c r="A209" s="31" t="s">
        <v>52</v>
      </c>
      <c r="B209" s="41">
        <v>5031</v>
      </c>
      <c r="C209" s="13" t="s">
        <v>51</v>
      </c>
      <c r="D209" s="6" t="s">
        <v>53</v>
      </c>
      <c r="E209" s="3"/>
      <c r="F209" s="51">
        <f>SUM(F210:F210)</f>
        <v>30000</v>
      </c>
      <c r="G209" s="51">
        <f>SUM(G210:G210)</f>
        <v>29050.99</v>
      </c>
      <c r="H209" s="51">
        <f>SUM(H210:H210)</f>
        <v>949.0099999999984</v>
      </c>
    </row>
    <row r="210" spans="1:8" ht="28.2" customHeight="1">
      <c r="A210" s="31"/>
      <c r="B210" s="123"/>
      <c r="C210" s="124"/>
      <c r="D210" s="5"/>
      <c r="E210" s="2" t="s">
        <v>191</v>
      </c>
      <c r="F210" s="50">
        <v>30000</v>
      </c>
      <c r="G210" s="50">
        <v>29050.99</v>
      </c>
      <c r="H210" s="48">
        <f>F210-G210</f>
        <v>949.0099999999984</v>
      </c>
    </row>
    <row r="211" spans="1:8" ht="9" customHeight="1">
      <c r="A211" s="31"/>
      <c r="B211" s="123"/>
      <c r="C211" s="124"/>
      <c r="D211" s="5"/>
      <c r="E211" s="2"/>
      <c r="F211" s="50"/>
      <c r="G211" s="50"/>
      <c r="H211" s="48"/>
    </row>
    <row r="212" spans="1:8" ht="97.95" customHeight="1">
      <c r="A212" s="126">
        <v>1115061</v>
      </c>
      <c r="B212" s="127">
        <v>5061</v>
      </c>
      <c r="C212" s="13" t="s">
        <v>51</v>
      </c>
      <c r="D212" s="96" t="s">
        <v>341</v>
      </c>
      <c r="E212" s="6"/>
      <c r="F212" s="51">
        <f>SUM(F213:F214)</f>
        <v>57380</v>
      </c>
      <c r="G212" s="51">
        <f t="shared" ref="G212:H212" si="26">SUM(G213:G214)</f>
        <v>57380</v>
      </c>
      <c r="H212" s="51">
        <f t="shared" si="26"/>
        <v>0</v>
      </c>
    </row>
    <row r="213" spans="1:8" ht="37.950000000000003" customHeight="1">
      <c r="A213" s="126"/>
      <c r="B213" s="127"/>
      <c r="C213" s="13"/>
      <c r="D213" s="96"/>
      <c r="E213" s="6" t="s">
        <v>373</v>
      </c>
      <c r="F213" s="50">
        <v>34380</v>
      </c>
      <c r="G213" s="50">
        <v>34380</v>
      </c>
      <c r="H213" s="48">
        <f>F213-G213</f>
        <v>0</v>
      </c>
    </row>
    <row r="214" spans="1:8" ht="57" customHeight="1">
      <c r="A214" s="31"/>
      <c r="B214" s="123"/>
      <c r="C214" s="124"/>
      <c r="D214" s="5"/>
      <c r="E214" s="128" t="s">
        <v>342</v>
      </c>
      <c r="F214" s="50">
        <v>23000</v>
      </c>
      <c r="G214" s="50">
        <v>23000</v>
      </c>
      <c r="H214" s="48">
        <f>F214-G214</f>
        <v>0</v>
      </c>
    </row>
    <row r="215" spans="1:8" ht="9.6" customHeight="1">
      <c r="A215" s="31"/>
      <c r="B215" s="123"/>
      <c r="C215" s="124"/>
      <c r="D215" s="5"/>
      <c r="E215" s="2"/>
      <c r="F215" s="50"/>
      <c r="G215" s="49"/>
      <c r="H215" s="48"/>
    </row>
    <row r="216" spans="1:8" ht="52.2" customHeight="1">
      <c r="A216" s="31" t="s">
        <v>214</v>
      </c>
      <c r="B216" s="41">
        <v>5062</v>
      </c>
      <c r="C216" s="13" t="s">
        <v>51</v>
      </c>
      <c r="D216" s="6" t="s">
        <v>215</v>
      </c>
      <c r="E216" s="2"/>
      <c r="F216" s="51">
        <f>F217+F218</f>
        <v>310000</v>
      </c>
      <c r="G216" s="51">
        <f>G217+G218</f>
        <v>304999</v>
      </c>
      <c r="H216" s="51">
        <f>H217+H218</f>
        <v>5001</v>
      </c>
    </row>
    <row r="217" spans="1:8" ht="52.2" customHeight="1">
      <c r="A217" s="31"/>
      <c r="B217" s="41"/>
      <c r="C217" s="13"/>
      <c r="D217" s="6"/>
      <c r="E217" s="6" t="s">
        <v>236</v>
      </c>
      <c r="F217" s="50">
        <v>150000</v>
      </c>
      <c r="G217" s="50">
        <v>150000</v>
      </c>
      <c r="H217" s="50">
        <f>F217-G217</f>
        <v>0</v>
      </c>
    </row>
    <row r="218" spans="1:8" ht="38.1" customHeight="1">
      <c r="A218" s="31"/>
      <c r="B218" s="123"/>
      <c r="C218" s="124"/>
      <c r="D218" s="5"/>
      <c r="E218" s="24" t="s">
        <v>216</v>
      </c>
      <c r="F218" s="50">
        <v>160000</v>
      </c>
      <c r="G218" s="49">
        <v>154999</v>
      </c>
      <c r="H218" s="48">
        <f>F218-G218</f>
        <v>5001</v>
      </c>
    </row>
    <row r="219" spans="1:8" ht="9.6" customHeight="1">
      <c r="A219" s="82"/>
      <c r="B219" s="83"/>
      <c r="C219" s="83"/>
      <c r="D219" s="91"/>
      <c r="E219" s="2"/>
      <c r="F219" s="50"/>
      <c r="G219" s="49"/>
      <c r="H219" s="48"/>
    </row>
    <row r="220" spans="1:8" ht="35.700000000000003" customHeight="1">
      <c r="A220" s="118">
        <v>1117325</v>
      </c>
      <c r="B220" s="41">
        <v>7325</v>
      </c>
      <c r="C220" s="13" t="s">
        <v>9</v>
      </c>
      <c r="D220" s="129" t="s">
        <v>125</v>
      </c>
      <c r="E220" s="2"/>
      <c r="F220" s="51">
        <f>SUM(F221:F223)</f>
        <v>4200000</v>
      </c>
      <c r="G220" s="51">
        <f>SUM(G221:G223)</f>
        <v>3849359.21</v>
      </c>
      <c r="H220" s="51">
        <f>SUM(H221:H223)</f>
        <v>350640.79000000004</v>
      </c>
    </row>
    <row r="221" spans="1:8" ht="27" customHeight="1">
      <c r="A221" s="118"/>
      <c r="B221" s="41"/>
      <c r="C221" s="13"/>
      <c r="D221" s="129"/>
      <c r="E221" s="2" t="s">
        <v>124</v>
      </c>
      <c r="F221" s="50">
        <v>3822000</v>
      </c>
      <c r="G221" s="50">
        <v>3471559.21</v>
      </c>
      <c r="H221" s="48">
        <f>F221-G221</f>
        <v>350440.79000000004</v>
      </c>
    </row>
    <row r="222" spans="1:8" ht="34.950000000000003" customHeight="1">
      <c r="A222" s="118"/>
      <c r="B222" s="41"/>
      <c r="C222" s="13"/>
      <c r="D222" s="129"/>
      <c r="E222" s="2" t="s">
        <v>393</v>
      </c>
      <c r="F222" s="50">
        <v>300000</v>
      </c>
      <c r="G222" s="50">
        <v>300000</v>
      </c>
      <c r="H222" s="48">
        <f>F222-G222</f>
        <v>0</v>
      </c>
    </row>
    <row r="223" spans="1:8" ht="30.6" customHeight="1">
      <c r="A223" s="118"/>
      <c r="B223" s="41"/>
      <c r="C223" s="13"/>
      <c r="D223" s="129"/>
      <c r="E223" s="2" t="s">
        <v>226</v>
      </c>
      <c r="F223" s="50">
        <v>78000</v>
      </c>
      <c r="G223" s="50">
        <v>77800</v>
      </c>
      <c r="H223" s="48">
        <f>F223-G223</f>
        <v>200</v>
      </c>
    </row>
    <row r="224" spans="1:8" ht="10.5" customHeight="1">
      <c r="A224" s="82"/>
      <c r="B224" s="83"/>
      <c r="C224" s="83"/>
      <c r="D224" s="91"/>
      <c r="E224" s="2"/>
      <c r="F224" s="50"/>
      <c r="G224" s="49"/>
      <c r="H224" s="48"/>
    </row>
    <row r="225" spans="1:8" ht="34.200000000000003">
      <c r="A225" s="31" t="s">
        <v>102</v>
      </c>
      <c r="B225" s="123"/>
      <c r="C225" s="124"/>
      <c r="D225" s="130" t="s">
        <v>54</v>
      </c>
      <c r="E225" s="91"/>
      <c r="F225" s="51">
        <f>F226</f>
        <v>290950542</v>
      </c>
      <c r="G225" s="51">
        <f>G226</f>
        <v>214546191.15000001</v>
      </c>
      <c r="H225" s="89">
        <f>F225-G225</f>
        <v>76404350.849999994</v>
      </c>
    </row>
    <row r="226" spans="1:8" ht="34.200000000000003">
      <c r="A226" s="31" t="s">
        <v>55</v>
      </c>
      <c r="B226" s="123"/>
      <c r="C226" s="124"/>
      <c r="D226" s="130" t="s">
        <v>54</v>
      </c>
      <c r="E226" s="91"/>
      <c r="F226" s="51">
        <f>F228+F232+F240+F243+F247+F282+F310+F323+F302+F305+F346+F349+F279</f>
        <v>290950542</v>
      </c>
      <c r="G226" s="51">
        <f t="shared" ref="G226:H226" si="27">G228+G232+G240+G243+G247+G282+G310+G323+G302+G305+G346+G349+G279</f>
        <v>214546191.15000001</v>
      </c>
      <c r="H226" s="51">
        <f t="shared" si="27"/>
        <v>76401869.969999999</v>
      </c>
    </row>
    <row r="227" spans="1:8" ht="11.85" customHeight="1">
      <c r="A227" s="31"/>
      <c r="B227" s="123"/>
      <c r="C227" s="124"/>
      <c r="D227" s="131"/>
      <c r="E227" s="91"/>
      <c r="F227" s="50"/>
      <c r="G227" s="50"/>
      <c r="H227" s="48"/>
    </row>
    <row r="228" spans="1:8" ht="51.75" customHeight="1">
      <c r="A228" s="31" t="s">
        <v>56</v>
      </c>
      <c r="B228" s="123" t="s">
        <v>27</v>
      </c>
      <c r="C228" s="124" t="s">
        <v>6</v>
      </c>
      <c r="D228" s="132" t="s">
        <v>28</v>
      </c>
      <c r="E228" s="91"/>
      <c r="F228" s="51">
        <f>SUM(F229:F230)</f>
        <v>77000</v>
      </c>
      <c r="G228" s="51">
        <f t="shared" ref="G228:H228" si="28">SUM(G229:G230)</f>
        <v>74509.119999999995</v>
      </c>
      <c r="H228" s="51">
        <f t="shared" si="28"/>
        <v>10</v>
      </c>
    </row>
    <row r="229" spans="1:8" ht="51.75" customHeight="1">
      <c r="A229" s="31"/>
      <c r="B229" s="123"/>
      <c r="C229" s="124"/>
      <c r="D229" s="132"/>
      <c r="E229" s="93" t="s">
        <v>319</v>
      </c>
      <c r="F229" s="50">
        <v>27000</v>
      </c>
      <c r="G229" s="50">
        <v>24519.119999999999</v>
      </c>
      <c r="H229" s="49">
        <f>H231</f>
        <v>0</v>
      </c>
    </row>
    <row r="230" spans="1:8" ht="24.75" customHeight="1">
      <c r="A230" s="82"/>
      <c r="B230" s="83"/>
      <c r="C230" s="83"/>
      <c r="D230" s="91"/>
      <c r="E230" s="133" t="s">
        <v>40</v>
      </c>
      <c r="F230" s="50">
        <v>50000</v>
      </c>
      <c r="G230" s="50">
        <v>49990</v>
      </c>
      <c r="H230" s="48">
        <f>F230-G230</f>
        <v>10</v>
      </c>
    </row>
    <row r="231" spans="1:8" ht="9.15" customHeight="1">
      <c r="A231" s="82"/>
      <c r="B231" s="83"/>
      <c r="C231" s="83"/>
      <c r="D231" s="91"/>
      <c r="E231" s="91"/>
      <c r="F231" s="50"/>
      <c r="G231" s="50"/>
      <c r="H231" s="48"/>
    </row>
    <row r="232" spans="1:8" ht="36">
      <c r="A232" s="31" t="s">
        <v>57</v>
      </c>
      <c r="B232" s="41">
        <v>6011</v>
      </c>
      <c r="C232" s="13" t="s">
        <v>34</v>
      </c>
      <c r="D232" s="6" t="s">
        <v>59</v>
      </c>
      <c r="E232" s="6"/>
      <c r="F232" s="51">
        <f>SUM(F233:F238)</f>
        <v>6038000</v>
      </c>
      <c r="G232" s="51">
        <f>SUM(G233:G238)</f>
        <v>5293098.7</v>
      </c>
      <c r="H232" s="89">
        <f>SUM(H233:H238)</f>
        <v>744901.29999999993</v>
      </c>
    </row>
    <row r="233" spans="1:8" ht="36.6" customHeight="1">
      <c r="A233" s="134"/>
      <c r="B233" s="41"/>
      <c r="C233" s="13"/>
      <c r="D233" s="135"/>
      <c r="E233" s="6" t="s">
        <v>108</v>
      </c>
      <c r="F233" s="50">
        <v>700000</v>
      </c>
      <c r="G233" s="50">
        <v>558829.76</v>
      </c>
      <c r="H233" s="48">
        <f>F233-G233</f>
        <v>141170.23999999999</v>
      </c>
    </row>
    <row r="234" spans="1:8" ht="31.5" customHeight="1">
      <c r="A234" s="136"/>
      <c r="B234" s="137"/>
      <c r="C234" s="137"/>
      <c r="D234" s="91"/>
      <c r="E234" s="6" t="s">
        <v>60</v>
      </c>
      <c r="F234" s="50">
        <v>4300000</v>
      </c>
      <c r="G234" s="50">
        <v>4012495.04</v>
      </c>
      <c r="H234" s="48">
        <f>F234-G234</f>
        <v>287504.95999999996</v>
      </c>
    </row>
    <row r="235" spans="1:8" ht="31.5" customHeight="1">
      <c r="A235" s="136"/>
      <c r="B235" s="137"/>
      <c r="C235" s="137"/>
      <c r="D235" s="91"/>
      <c r="E235" s="6" t="s">
        <v>305</v>
      </c>
      <c r="F235" s="50">
        <v>300000</v>
      </c>
      <c r="G235" s="50">
        <v>295477.57</v>
      </c>
      <c r="H235" s="48">
        <f>F235-G235</f>
        <v>4522.429999999993</v>
      </c>
    </row>
    <row r="236" spans="1:8" ht="31.5" customHeight="1">
      <c r="A236" s="136"/>
      <c r="B236" s="137"/>
      <c r="C236" s="137"/>
      <c r="D236" s="91"/>
      <c r="E236" s="6" t="s">
        <v>320</v>
      </c>
      <c r="F236" s="50">
        <v>400000</v>
      </c>
      <c r="G236" s="50">
        <v>353097.39</v>
      </c>
      <c r="H236" s="48">
        <f t="shared" ref="H236:H237" si="29">F236-G236</f>
        <v>46902.609999999986</v>
      </c>
    </row>
    <row r="237" spans="1:8" ht="36.75" customHeight="1">
      <c r="A237" s="136"/>
      <c r="B237" s="137"/>
      <c r="C237" s="137"/>
      <c r="D237" s="91"/>
      <c r="E237" s="6" t="s">
        <v>321</v>
      </c>
      <c r="F237" s="50">
        <v>50000</v>
      </c>
      <c r="G237" s="50">
        <v>49977.94</v>
      </c>
      <c r="H237" s="48">
        <f t="shared" si="29"/>
        <v>22.059999999997672</v>
      </c>
    </row>
    <row r="238" spans="1:8" ht="44.25" customHeight="1">
      <c r="A238" s="136"/>
      <c r="B238" s="137"/>
      <c r="C238" s="137"/>
      <c r="D238" s="91"/>
      <c r="E238" s="6" t="s">
        <v>109</v>
      </c>
      <c r="F238" s="50">
        <v>288000</v>
      </c>
      <c r="G238" s="50">
        <v>23221</v>
      </c>
      <c r="H238" s="48">
        <f>F238-G238</f>
        <v>264779</v>
      </c>
    </row>
    <row r="239" spans="1:8" ht="11.1" customHeight="1">
      <c r="A239" s="136"/>
      <c r="B239" s="137"/>
      <c r="C239" s="137"/>
      <c r="D239" s="91"/>
      <c r="E239" s="91"/>
      <c r="F239" s="50"/>
      <c r="G239" s="50"/>
      <c r="H239" s="48"/>
    </row>
    <row r="240" spans="1:8" ht="36">
      <c r="A240" s="31" t="s">
        <v>61</v>
      </c>
      <c r="B240" s="41">
        <v>6015</v>
      </c>
      <c r="C240" s="13" t="s">
        <v>58</v>
      </c>
      <c r="D240" s="6" t="s">
        <v>62</v>
      </c>
      <c r="E240" s="91"/>
      <c r="F240" s="51">
        <f>F241</f>
        <v>10500000</v>
      </c>
      <c r="G240" s="51">
        <f>G241</f>
        <v>9847791.1600000001</v>
      </c>
      <c r="H240" s="89">
        <f>H241</f>
        <v>652208.83999999985</v>
      </c>
    </row>
    <row r="241" spans="1:8" ht="23.25" customHeight="1">
      <c r="A241" s="136"/>
      <c r="B241" s="137"/>
      <c r="C241" s="137"/>
      <c r="D241" s="91"/>
      <c r="E241" s="2" t="s">
        <v>63</v>
      </c>
      <c r="F241" s="50">
        <v>10500000</v>
      </c>
      <c r="G241" s="50">
        <v>9847791.1600000001</v>
      </c>
      <c r="H241" s="48">
        <f>F241-G241</f>
        <v>652208.83999999985</v>
      </c>
    </row>
    <row r="242" spans="1:8" ht="7.5" customHeight="1">
      <c r="A242" s="136"/>
      <c r="B242" s="137"/>
      <c r="C242" s="137"/>
      <c r="D242" s="91"/>
      <c r="E242" s="91"/>
      <c r="F242" s="50"/>
      <c r="G242" s="50"/>
      <c r="H242" s="48"/>
    </row>
    <row r="243" spans="1:8" ht="54">
      <c r="A243" s="31" t="s">
        <v>64</v>
      </c>
      <c r="B243" s="41">
        <v>6017</v>
      </c>
      <c r="C243" s="13" t="s">
        <v>58</v>
      </c>
      <c r="D243" s="6" t="s">
        <v>65</v>
      </c>
      <c r="E243" s="6"/>
      <c r="F243" s="51">
        <f>SUM(F244:F245)</f>
        <v>32722600</v>
      </c>
      <c r="G243" s="51">
        <f>SUM(G244:G245)</f>
        <v>25719217.5</v>
      </c>
      <c r="H243" s="89">
        <f>SUM(H244:H245)</f>
        <v>7003382.5000000009</v>
      </c>
    </row>
    <row r="244" spans="1:8" ht="22.95" customHeight="1">
      <c r="A244" s="31"/>
      <c r="B244" s="123"/>
      <c r="C244" s="124"/>
      <c r="D244" s="6"/>
      <c r="E244" s="21" t="s">
        <v>66</v>
      </c>
      <c r="F244" s="50">
        <v>32473000</v>
      </c>
      <c r="G244" s="50">
        <v>25703651.469999999</v>
      </c>
      <c r="H244" s="48">
        <f>F244-G244</f>
        <v>6769348.5300000012</v>
      </c>
    </row>
    <row r="245" spans="1:8" ht="42" customHeight="1">
      <c r="A245" s="31"/>
      <c r="B245" s="123"/>
      <c r="C245" s="124"/>
      <c r="D245" s="6"/>
      <c r="E245" s="21" t="s">
        <v>168</v>
      </c>
      <c r="F245" s="50">
        <v>249600</v>
      </c>
      <c r="G245" s="50">
        <v>15566.03</v>
      </c>
      <c r="H245" s="48">
        <f>F245-G245</f>
        <v>234033.97</v>
      </c>
    </row>
    <row r="246" spans="1:8" ht="8.6999999999999993" customHeight="1">
      <c r="A246" s="136"/>
      <c r="B246" s="137"/>
      <c r="C246" s="137"/>
      <c r="D246" s="91"/>
      <c r="E246" s="91"/>
      <c r="F246" s="50"/>
      <c r="G246" s="50"/>
      <c r="H246" s="48"/>
    </row>
    <row r="247" spans="1:8" ht="36.6" customHeight="1">
      <c r="A247" s="31" t="s">
        <v>67</v>
      </c>
      <c r="B247" s="41">
        <v>6030</v>
      </c>
      <c r="C247" s="13" t="s">
        <v>58</v>
      </c>
      <c r="D247" s="24" t="s">
        <v>68</v>
      </c>
      <c r="E247" s="91"/>
      <c r="F247" s="51">
        <f>SUM(F248:F277)</f>
        <v>16136734</v>
      </c>
      <c r="G247" s="51">
        <f>SUM(G248:G277)</f>
        <v>11764873.689999999</v>
      </c>
      <c r="H247" s="89">
        <f>SUM(H248:H277)</f>
        <v>4371860.3100000005</v>
      </c>
    </row>
    <row r="248" spans="1:8" ht="24.9" customHeight="1">
      <c r="A248" s="136"/>
      <c r="B248" s="137"/>
      <c r="C248" s="137"/>
      <c r="D248" s="91"/>
      <c r="E248" s="6" t="s">
        <v>69</v>
      </c>
      <c r="F248" s="50">
        <v>520000</v>
      </c>
      <c r="G248" s="50">
        <v>393625.81</v>
      </c>
      <c r="H248" s="48">
        <f t="shared" ref="H248:H256" si="30">F248-G248</f>
        <v>126374.19</v>
      </c>
    </row>
    <row r="249" spans="1:8" ht="35.4" customHeight="1">
      <c r="A249" s="136"/>
      <c r="B249" s="137"/>
      <c r="C249" s="137"/>
      <c r="D249" s="91"/>
      <c r="E249" s="2" t="s">
        <v>384</v>
      </c>
      <c r="F249" s="50">
        <v>40000</v>
      </c>
      <c r="G249" s="50"/>
      <c r="H249" s="48">
        <f t="shared" si="30"/>
        <v>40000</v>
      </c>
    </row>
    <row r="250" spans="1:8" ht="24.9" customHeight="1">
      <c r="A250" s="136"/>
      <c r="B250" s="137"/>
      <c r="C250" s="137"/>
      <c r="D250" s="91"/>
      <c r="E250" s="6" t="s">
        <v>116</v>
      </c>
      <c r="F250" s="50">
        <v>100000</v>
      </c>
      <c r="G250" s="50">
        <v>11183.56</v>
      </c>
      <c r="H250" s="48">
        <f t="shared" si="30"/>
        <v>88816.44</v>
      </c>
    </row>
    <row r="251" spans="1:8" ht="24.9" customHeight="1">
      <c r="A251" s="136"/>
      <c r="B251" s="137"/>
      <c r="C251" s="137"/>
      <c r="D251" s="91"/>
      <c r="E251" s="6" t="s">
        <v>306</v>
      </c>
      <c r="F251" s="50">
        <v>99500</v>
      </c>
      <c r="G251" s="50">
        <v>99200</v>
      </c>
      <c r="H251" s="48">
        <f t="shared" si="30"/>
        <v>300</v>
      </c>
    </row>
    <row r="252" spans="1:8" ht="24.9" customHeight="1">
      <c r="A252" s="136"/>
      <c r="B252" s="137"/>
      <c r="C252" s="137"/>
      <c r="D252" s="91"/>
      <c r="E252" s="6" t="s">
        <v>307</v>
      </c>
      <c r="F252" s="50">
        <v>408000</v>
      </c>
      <c r="G252" s="50">
        <v>392541.53</v>
      </c>
      <c r="H252" s="48">
        <f t="shared" si="30"/>
        <v>15458.469999999972</v>
      </c>
    </row>
    <row r="253" spans="1:8" ht="97.95" customHeight="1">
      <c r="A253" s="136"/>
      <c r="B253" s="137"/>
      <c r="C253" s="137"/>
      <c r="D253" s="91"/>
      <c r="E253" s="120" t="s">
        <v>316</v>
      </c>
      <c r="F253" s="50">
        <v>3000000</v>
      </c>
      <c r="G253" s="50">
        <v>341485.2</v>
      </c>
      <c r="H253" s="48">
        <f t="shared" si="30"/>
        <v>2658514.7999999998</v>
      </c>
    </row>
    <row r="254" spans="1:8" ht="83.25" customHeight="1">
      <c r="A254" s="136"/>
      <c r="B254" s="137"/>
      <c r="C254" s="137"/>
      <c r="D254" s="91"/>
      <c r="E254" s="104" t="s">
        <v>322</v>
      </c>
      <c r="F254" s="50">
        <v>900000</v>
      </c>
      <c r="G254" s="50">
        <v>17535.330000000002</v>
      </c>
      <c r="H254" s="48">
        <f t="shared" si="30"/>
        <v>882464.67</v>
      </c>
    </row>
    <row r="255" spans="1:8" ht="51" customHeight="1">
      <c r="A255" s="136"/>
      <c r="B255" s="137"/>
      <c r="C255" s="137"/>
      <c r="D255" s="91"/>
      <c r="E255" s="6" t="s">
        <v>217</v>
      </c>
      <c r="F255" s="50">
        <v>6754000</v>
      </c>
      <c r="G255" s="50">
        <v>6690413</v>
      </c>
      <c r="H255" s="48">
        <f t="shared" si="30"/>
        <v>63587</v>
      </c>
    </row>
    <row r="256" spans="1:8" ht="28.2" customHeight="1">
      <c r="A256" s="136"/>
      <c r="B256" s="137"/>
      <c r="C256" s="137"/>
      <c r="D256" s="91"/>
      <c r="E256" s="6" t="s">
        <v>272</v>
      </c>
      <c r="F256" s="50">
        <v>3428200</v>
      </c>
      <c r="G256" s="50">
        <v>2931855.26</v>
      </c>
      <c r="H256" s="48">
        <f t="shared" si="30"/>
        <v>496344.74000000022</v>
      </c>
    </row>
    <row r="257" spans="1:8" ht="43.2" customHeight="1">
      <c r="A257" s="136"/>
      <c r="B257" s="137"/>
      <c r="C257" s="137"/>
      <c r="D257" s="91"/>
      <c r="E257" s="6" t="s">
        <v>249</v>
      </c>
      <c r="F257" s="50">
        <v>50000</v>
      </c>
      <c r="G257" s="50">
        <v>50000</v>
      </c>
      <c r="H257" s="48">
        <f t="shared" ref="H257:H277" si="31">F257-G257</f>
        <v>0</v>
      </c>
    </row>
    <row r="258" spans="1:8" ht="41.25" customHeight="1">
      <c r="A258" s="136"/>
      <c r="B258" s="137"/>
      <c r="C258" s="137"/>
      <c r="D258" s="91"/>
      <c r="E258" s="6" t="s">
        <v>250</v>
      </c>
      <c r="F258" s="50">
        <v>50000</v>
      </c>
      <c r="G258" s="50">
        <v>50000</v>
      </c>
      <c r="H258" s="48">
        <f t="shared" si="31"/>
        <v>0</v>
      </c>
    </row>
    <row r="259" spans="1:8" ht="43.95" customHeight="1">
      <c r="A259" s="136"/>
      <c r="B259" s="137"/>
      <c r="C259" s="137"/>
      <c r="D259" s="91"/>
      <c r="E259" s="6" t="s">
        <v>251</v>
      </c>
      <c r="F259" s="50">
        <v>50000</v>
      </c>
      <c r="G259" s="50">
        <v>50000</v>
      </c>
      <c r="H259" s="48">
        <f t="shared" si="31"/>
        <v>0</v>
      </c>
    </row>
    <row r="260" spans="1:8" ht="43.2" customHeight="1">
      <c r="A260" s="136"/>
      <c r="B260" s="137"/>
      <c r="C260" s="137"/>
      <c r="D260" s="91"/>
      <c r="E260" s="6" t="s">
        <v>252</v>
      </c>
      <c r="F260" s="50">
        <v>50000</v>
      </c>
      <c r="G260" s="50">
        <v>50000</v>
      </c>
      <c r="H260" s="48">
        <f t="shared" si="31"/>
        <v>0</v>
      </c>
    </row>
    <row r="261" spans="1:8" ht="43.5" customHeight="1">
      <c r="A261" s="136"/>
      <c r="B261" s="137"/>
      <c r="C261" s="137"/>
      <c r="D261" s="91"/>
      <c r="E261" s="6" t="s">
        <v>253</v>
      </c>
      <c r="F261" s="50">
        <v>50000</v>
      </c>
      <c r="G261" s="50">
        <v>50000</v>
      </c>
      <c r="H261" s="48">
        <f t="shared" si="31"/>
        <v>0</v>
      </c>
    </row>
    <row r="262" spans="1:8" ht="43.95" customHeight="1">
      <c r="A262" s="136"/>
      <c r="B262" s="137"/>
      <c r="C262" s="137"/>
      <c r="D262" s="91"/>
      <c r="E262" s="6" t="s">
        <v>254</v>
      </c>
      <c r="F262" s="50">
        <v>50000</v>
      </c>
      <c r="G262" s="50">
        <v>50000</v>
      </c>
      <c r="H262" s="48">
        <f t="shared" si="31"/>
        <v>0</v>
      </c>
    </row>
    <row r="263" spans="1:8" ht="45" customHeight="1">
      <c r="A263" s="136"/>
      <c r="B263" s="137"/>
      <c r="C263" s="137"/>
      <c r="D263" s="91"/>
      <c r="E263" s="6" t="s">
        <v>255</v>
      </c>
      <c r="F263" s="50">
        <v>50000</v>
      </c>
      <c r="G263" s="50">
        <v>50000</v>
      </c>
      <c r="H263" s="48">
        <f t="shared" si="31"/>
        <v>0</v>
      </c>
    </row>
    <row r="264" spans="1:8" ht="43.5" customHeight="1">
      <c r="A264" s="136"/>
      <c r="B264" s="137"/>
      <c r="C264" s="137"/>
      <c r="D264" s="91"/>
      <c r="E264" s="6" t="s">
        <v>256</v>
      </c>
      <c r="F264" s="50">
        <v>50000</v>
      </c>
      <c r="G264" s="50">
        <v>50000</v>
      </c>
      <c r="H264" s="48">
        <f t="shared" si="31"/>
        <v>0</v>
      </c>
    </row>
    <row r="265" spans="1:8" ht="45.9" customHeight="1">
      <c r="A265" s="136"/>
      <c r="B265" s="137"/>
      <c r="C265" s="137"/>
      <c r="D265" s="91"/>
      <c r="E265" s="6" t="s">
        <v>257</v>
      </c>
      <c r="F265" s="50">
        <v>50000</v>
      </c>
      <c r="G265" s="50">
        <v>50000</v>
      </c>
      <c r="H265" s="48">
        <f t="shared" si="31"/>
        <v>0</v>
      </c>
    </row>
    <row r="266" spans="1:8" ht="45.9" customHeight="1">
      <c r="A266" s="136"/>
      <c r="B266" s="137"/>
      <c r="C266" s="137"/>
      <c r="D266" s="91"/>
      <c r="E266" s="6" t="s">
        <v>308</v>
      </c>
      <c r="F266" s="50">
        <v>48000</v>
      </c>
      <c r="G266" s="50">
        <v>48000</v>
      </c>
      <c r="H266" s="48">
        <f t="shared" si="31"/>
        <v>0</v>
      </c>
    </row>
    <row r="267" spans="1:8" ht="45.9" customHeight="1">
      <c r="A267" s="136"/>
      <c r="B267" s="137"/>
      <c r="C267" s="137"/>
      <c r="D267" s="91"/>
      <c r="E267" s="6" t="s">
        <v>309</v>
      </c>
      <c r="F267" s="50">
        <v>50000</v>
      </c>
      <c r="G267" s="50">
        <v>50000</v>
      </c>
      <c r="H267" s="48">
        <f t="shared" si="31"/>
        <v>0</v>
      </c>
    </row>
    <row r="268" spans="1:8" ht="45.9" customHeight="1">
      <c r="A268" s="136"/>
      <c r="B268" s="137"/>
      <c r="C268" s="137"/>
      <c r="D268" s="91"/>
      <c r="E268" s="6" t="s">
        <v>310</v>
      </c>
      <c r="F268" s="50">
        <v>50000</v>
      </c>
      <c r="G268" s="50">
        <v>50000</v>
      </c>
      <c r="H268" s="48">
        <f t="shared" si="31"/>
        <v>0</v>
      </c>
    </row>
    <row r="269" spans="1:8" ht="45.9" customHeight="1">
      <c r="A269" s="136"/>
      <c r="B269" s="137"/>
      <c r="C269" s="137"/>
      <c r="D269" s="91"/>
      <c r="E269" s="6" t="s">
        <v>311</v>
      </c>
      <c r="F269" s="50">
        <v>50000</v>
      </c>
      <c r="G269" s="50">
        <v>50000</v>
      </c>
      <c r="H269" s="48">
        <f t="shared" si="31"/>
        <v>0</v>
      </c>
    </row>
    <row r="270" spans="1:8" ht="45.9" customHeight="1">
      <c r="A270" s="136"/>
      <c r="B270" s="137"/>
      <c r="C270" s="137"/>
      <c r="D270" s="91"/>
      <c r="E270" s="138" t="s">
        <v>312</v>
      </c>
      <c r="F270" s="50">
        <v>24584</v>
      </c>
      <c r="G270" s="50">
        <v>24584</v>
      </c>
      <c r="H270" s="48">
        <f t="shared" si="31"/>
        <v>0</v>
      </c>
    </row>
    <row r="271" spans="1:8" ht="43.2" customHeight="1">
      <c r="A271" s="136"/>
      <c r="B271" s="137"/>
      <c r="C271" s="137"/>
      <c r="D271" s="91"/>
      <c r="E271" s="139" t="s">
        <v>273</v>
      </c>
      <c r="F271" s="50">
        <v>20700</v>
      </c>
      <c r="G271" s="50">
        <v>20700</v>
      </c>
      <c r="H271" s="48">
        <f t="shared" si="31"/>
        <v>0</v>
      </c>
    </row>
    <row r="272" spans="1:8" ht="54.6" customHeight="1">
      <c r="A272" s="136"/>
      <c r="B272" s="137"/>
      <c r="C272" s="137"/>
      <c r="D272" s="91"/>
      <c r="E272" s="138" t="s">
        <v>292</v>
      </c>
      <c r="F272" s="50">
        <v>20700</v>
      </c>
      <c r="G272" s="50">
        <v>20700</v>
      </c>
      <c r="H272" s="48">
        <f t="shared" si="31"/>
        <v>0</v>
      </c>
    </row>
    <row r="273" spans="1:9" ht="54.6" customHeight="1">
      <c r="A273" s="136"/>
      <c r="B273" s="137"/>
      <c r="C273" s="137"/>
      <c r="D273" s="91"/>
      <c r="E273" s="122" t="s">
        <v>293</v>
      </c>
      <c r="F273" s="50">
        <v>40000</v>
      </c>
      <c r="G273" s="50">
        <v>40000</v>
      </c>
      <c r="H273" s="48">
        <f t="shared" si="31"/>
        <v>0</v>
      </c>
    </row>
    <row r="274" spans="1:9" ht="54.6" customHeight="1">
      <c r="A274" s="136"/>
      <c r="B274" s="137"/>
      <c r="C274" s="137"/>
      <c r="D274" s="91"/>
      <c r="E274" s="6" t="s">
        <v>343</v>
      </c>
      <c r="F274" s="50">
        <v>32000</v>
      </c>
      <c r="G274" s="50">
        <v>32000</v>
      </c>
      <c r="H274" s="48">
        <f t="shared" si="31"/>
        <v>0</v>
      </c>
    </row>
    <row r="275" spans="1:9" ht="33.6" customHeight="1">
      <c r="A275" s="136"/>
      <c r="B275" s="137"/>
      <c r="C275" s="137"/>
      <c r="D275" s="91"/>
      <c r="E275" s="6" t="s">
        <v>344</v>
      </c>
      <c r="F275" s="50">
        <v>48250</v>
      </c>
      <c r="G275" s="50">
        <v>48250</v>
      </c>
      <c r="H275" s="48">
        <f t="shared" si="31"/>
        <v>0</v>
      </c>
    </row>
    <row r="276" spans="1:9" ht="36" customHeight="1">
      <c r="A276" s="136"/>
      <c r="B276" s="137"/>
      <c r="C276" s="137"/>
      <c r="D276" s="91"/>
      <c r="E276" s="6" t="s">
        <v>345</v>
      </c>
      <c r="F276" s="50">
        <v>20000</v>
      </c>
      <c r="G276" s="50">
        <v>20000</v>
      </c>
      <c r="H276" s="48">
        <f t="shared" si="31"/>
        <v>0</v>
      </c>
    </row>
    <row r="277" spans="1:9" ht="51" customHeight="1">
      <c r="A277" s="136"/>
      <c r="B277" s="137"/>
      <c r="C277" s="137"/>
      <c r="D277" s="91"/>
      <c r="E277" s="140" t="s">
        <v>274</v>
      </c>
      <c r="F277" s="50">
        <v>32800</v>
      </c>
      <c r="G277" s="50">
        <v>32800</v>
      </c>
      <c r="H277" s="48">
        <f t="shared" si="31"/>
        <v>0</v>
      </c>
    </row>
    <row r="278" spans="1:9" ht="13.2" customHeight="1">
      <c r="A278" s="136"/>
      <c r="B278" s="137"/>
      <c r="C278" s="137"/>
      <c r="D278" s="91"/>
      <c r="E278" s="140"/>
      <c r="F278" s="50"/>
      <c r="G278" s="49"/>
      <c r="H278" s="48"/>
    </row>
    <row r="279" spans="1:9" ht="51" customHeight="1">
      <c r="A279" s="141">
        <v>1216090</v>
      </c>
      <c r="B279" s="142">
        <v>6090</v>
      </c>
      <c r="C279" s="143" t="s">
        <v>413</v>
      </c>
      <c r="D279" s="34" t="s">
        <v>414</v>
      </c>
      <c r="E279" s="140"/>
      <c r="F279" s="51">
        <f>F280</f>
        <v>3573100</v>
      </c>
      <c r="G279" s="51">
        <f t="shared" ref="G279:H279" si="32">G280</f>
        <v>2746026.36</v>
      </c>
      <c r="H279" s="51">
        <f t="shared" si="32"/>
        <v>827073.64000000013</v>
      </c>
    </row>
    <row r="280" spans="1:9" ht="51" customHeight="1">
      <c r="A280" s="136"/>
      <c r="B280" s="137"/>
      <c r="C280" s="137"/>
      <c r="D280" s="91"/>
      <c r="E280" s="6" t="s">
        <v>415</v>
      </c>
      <c r="F280" s="50">
        <v>3573100</v>
      </c>
      <c r="G280" s="50">
        <v>2746026.36</v>
      </c>
      <c r="H280" s="50">
        <f>F280-G280</f>
        <v>827073.64000000013</v>
      </c>
    </row>
    <row r="281" spans="1:9" ht="10.5" customHeight="1">
      <c r="A281" s="136"/>
      <c r="B281" s="137"/>
      <c r="C281" s="137"/>
      <c r="D281" s="91"/>
      <c r="E281" s="91"/>
      <c r="F281" s="50"/>
      <c r="G281" s="49"/>
      <c r="H281" s="48"/>
    </row>
    <row r="282" spans="1:9" ht="36">
      <c r="A282" s="31" t="s">
        <v>70</v>
      </c>
      <c r="B282" s="10">
        <v>7310</v>
      </c>
      <c r="C282" s="11" t="s">
        <v>9</v>
      </c>
      <c r="D282" s="6" t="s">
        <v>71</v>
      </c>
      <c r="E282" s="91"/>
      <c r="F282" s="51">
        <f>SUM(F283:F300)</f>
        <v>26882729</v>
      </c>
      <c r="G282" s="51">
        <f>SUM(G283:G300)</f>
        <v>23626058.93</v>
      </c>
      <c r="H282" s="89">
        <f>SUM(H283:H300)</f>
        <v>3256670.0700000008</v>
      </c>
      <c r="I282" s="47"/>
    </row>
    <row r="283" spans="1:9" ht="24.45" customHeight="1">
      <c r="A283" s="136"/>
      <c r="B283" s="137"/>
      <c r="C283" s="137"/>
      <c r="D283" s="91"/>
      <c r="E283" s="6" t="s">
        <v>72</v>
      </c>
      <c r="F283" s="50">
        <v>400000</v>
      </c>
      <c r="G283" s="50">
        <v>75548.77</v>
      </c>
      <c r="H283" s="48">
        <f t="shared" ref="H283:H300" si="33">F283-G283</f>
        <v>324451.23</v>
      </c>
      <c r="I283" s="47"/>
    </row>
    <row r="284" spans="1:9" ht="53.25" customHeight="1">
      <c r="A284" s="136"/>
      <c r="B284" s="137"/>
      <c r="C284" s="137"/>
      <c r="D284" s="91"/>
      <c r="E284" s="6" t="s">
        <v>361</v>
      </c>
      <c r="F284" s="50">
        <v>42229</v>
      </c>
      <c r="G284" s="50"/>
      <c r="H284" s="48">
        <f t="shared" si="33"/>
        <v>42229</v>
      </c>
      <c r="I284" s="47"/>
    </row>
    <row r="285" spans="1:9" ht="24.9" customHeight="1">
      <c r="A285" s="136"/>
      <c r="B285" s="137"/>
      <c r="C285" s="137"/>
      <c r="D285" s="91"/>
      <c r="E285" s="6" t="s">
        <v>73</v>
      </c>
      <c r="F285" s="50">
        <v>13643500</v>
      </c>
      <c r="G285" s="50">
        <v>12832899.939999999</v>
      </c>
      <c r="H285" s="48">
        <f t="shared" si="33"/>
        <v>810600.06000000052</v>
      </c>
      <c r="I285" s="47"/>
    </row>
    <row r="286" spans="1:9" ht="24.9" customHeight="1">
      <c r="A286" s="136"/>
      <c r="B286" s="137"/>
      <c r="C286" s="137"/>
      <c r="D286" s="91"/>
      <c r="E286" s="6" t="s">
        <v>313</v>
      </c>
      <c r="F286" s="50">
        <v>1600000</v>
      </c>
      <c r="G286" s="50">
        <v>1421926.12</v>
      </c>
      <c r="H286" s="48">
        <f t="shared" si="33"/>
        <v>178073.87999999989</v>
      </c>
      <c r="I286" s="47"/>
    </row>
    <row r="287" spans="1:9" ht="57.6" customHeight="1">
      <c r="A287" s="136"/>
      <c r="B287" s="137"/>
      <c r="C287" s="137"/>
      <c r="D287" s="91"/>
      <c r="E287" s="6" t="s">
        <v>258</v>
      </c>
      <c r="F287" s="50">
        <v>197000</v>
      </c>
      <c r="G287" s="50">
        <v>197000</v>
      </c>
      <c r="H287" s="48">
        <f t="shared" si="33"/>
        <v>0</v>
      </c>
      <c r="I287" s="47"/>
    </row>
    <row r="288" spans="1:9" ht="38.4" customHeight="1">
      <c r="A288" s="136"/>
      <c r="B288" s="137"/>
      <c r="C288" s="137"/>
      <c r="D288" s="91"/>
      <c r="E288" s="6" t="s">
        <v>409</v>
      </c>
      <c r="F288" s="50">
        <v>680000</v>
      </c>
      <c r="G288" s="50"/>
      <c r="H288" s="48">
        <f t="shared" si="33"/>
        <v>680000</v>
      </c>
      <c r="I288" s="47"/>
    </row>
    <row r="289" spans="1:9" ht="27.6" customHeight="1">
      <c r="A289" s="136"/>
      <c r="B289" s="137"/>
      <c r="C289" s="137"/>
      <c r="D289" s="91"/>
      <c r="E289" s="21" t="s">
        <v>163</v>
      </c>
      <c r="F289" s="50">
        <v>135000</v>
      </c>
      <c r="G289" s="50"/>
      <c r="H289" s="48">
        <f t="shared" si="33"/>
        <v>135000</v>
      </c>
      <c r="I289" s="47"/>
    </row>
    <row r="290" spans="1:9" ht="27.6" customHeight="1">
      <c r="A290" s="136"/>
      <c r="B290" s="137"/>
      <c r="C290" s="137"/>
      <c r="D290" s="91"/>
      <c r="E290" s="21" t="s">
        <v>333</v>
      </c>
      <c r="F290" s="50">
        <v>240000</v>
      </c>
      <c r="G290" s="50">
        <v>165673.79999999999</v>
      </c>
      <c r="H290" s="48">
        <f t="shared" si="33"/>
        <v>74326.200000000012</v>
      </c>
      <c r="I290" s="47"/>
    </row>
    <row r="291" spans="1:9" ht="27.6" customHeight="1">
      <c r="A291" s="136"/>
      <c r="B291" s="137"/>
      <c r="C291" s="137"/>
      <c r="D291" s="91"/>
      <c r="E291" s="21" t="s">
        <v>237</v>
      </c>
      <c r="F291" s="50">
        <v>250000</v>
      </c>
      <c r="G291" s="50">
        <v>247783</v>
      </c>
      <c r="H291" s="48">
        <f t="shared" si="33"/>
        <v>2217</v>
      </c>
      <c r="I291" s="47"/>
    </row>
    <row r="292" spans="1:9" ht="90">
      <c r="A292" s="136"/>
      <c r="B292" s="137"/>
      <c r="C292" s="137"/>
      <c r="D292" s="91"/>
      <c r="E292" s="21" t="s">
        <v>385</v>
      </c>
      <c r="F292" s="50">
        <v>141000</v>
      </c>
      <c r="G292" s="50">
        <v>140239</v>
      </c>
      <c r="H292" s="48">
        <f t="shared" si="33"/>
        <v>761</v>
      </c>
      <c r="I292" s="47"/>
    </row>
    <row r="293" spans="1:9" ht="105" customHeight="1">
      <c r="A293" s="136"/>
      <c r="B293" s="137"/>
      <c r="C293" s="137"/>
      <c r="D293" s="91"/>
      <c r="E293" s="120" t="s">
        <v>394</v>
      </c>
      <c r="F293" s="50">
        <v>49500</v>
      </c>
      <c r="G293" s="50">
        <v>49500</v>
      </c>
      <c r="H293" s="48">
        <f t="shared" si="33"/>
        <v>0</v>
      </c>
      <c r="I293" s="47"/>
    </row>
    <row r="294" spans="1:9" ht="90">
      <c r="A294" s="136"/>
      <c r="B294" s="137"/>
      <c r="C294" s="137"/>
      <c r="D294" s="91"/>
      <c r="E294" s="120" t="s">
        <v>395</v>
      </c>
      <c r="F294" s="50">
        <v>49500</v>
      </c>
      <c r="G294" s="50">
        <v>48863</v>
      </c>
      <c r="H294" s="48">
        <f t="shared" si="33"/>
        <v>637</v>
      </c>
      <c r="I294" s="47"/>
    </row>
    <row r="295" spans="1:9" ht="54">
      <c r="A295" s="136"/>
      <c r="B295" s="137"/>
      <c r="C295" s="137"/>
      <c r="D295" s="91"/>
      <c r="E295" s="2" t="s">
        <v>386</v>
      </c>
      <c r="F295" s="50">
        <v>50000</v>
      </c>
      <c r="G295" s="50"/>
      <c r="H295" s="48">
        <f t="shared" si="33"/>
        <v>50000</v>
      </c>
      <c r="I295" s="47"/>
    </row>
    <row r="296" spans="1:9" ht="36">
      <c r="A296" s="136"/>
      <c r="B296" s="137"/>
      <c r="C296" s="137"/>
      <c r="D296" s="91"/>
      <c r="E296" s="2" t="s">
        <v>387</v>
      </c>
      <c r="F296" s="50">
        <v>560000</v>
      </c>
      <c r="G296" s="50"/>
      <c r="H296" s="48">
        <f t="shared" si="33"/>
        <v>560000</v>
      </c>
      <c r="I296" s="47"/>
    </row>
    <row r="297" spans="1:9" ht="36">
      <c r="A297" s="136"/>
      <c r="B297" s="137"/>
      <c r="C297" s="137"/>
      <c r="D297" s="91"/>
      <c r="E297" s="21" t="s">
        <v>388</v>
      </c>
      <c r="F297" s="50">
        <v>260000</v>
      </c>
      <c r="G297" s="50"/>
      <c r="H297" s="48">
        <f t="shared" si="33"/>
        <v>260000</v>
      </c>
      <c r="I297" s="47"/>
    </row>
    <row r="298" spans="1:9" ht="54" customHeight="1">
      <c r="A298" s="136"/>
      <c r="B298" s="137"/>
      <c r="C298" s="137"/>
      <c r="D298" s="91"/>
      <c r="E298" s="21" t="s">
        <v>193</v>
      </c>
      <c r="F298" s="50">
        <v>3835000</v>
      </c>
      <c r="G298" s="50">
        <v>3824982.26</v>
      </c>
      <c r="H298" s="48">
        <f t="shared" si="33"/>
        <v>10017.740000000224</v>
      </c>
      <c r="I298" s="47"/>
    </row>
    <row r="299" spans="1:9" ht="28.5" customHeight="1">
      <c r="A299" s="136"/>
      <c r="B299" s="137"/>
      <c r="C299" s="137"/>
      <c r="D299" s="91"/>
      <c r="E299" s="21" t="s">
        <v>417</v>
      </c>
      <c r="F299" s="50">
        <v>450000</v>
      </c>
      <c r="G299" s="50">
        <v>448955.38</v>
      </c>
      <c r="H299" s="48">
        <f t="shared" si="33"/>
        <v>1044.6199999999953</v>
      </c>
      <c r="I299" s="47"/>
    </row>
    <row r="300" spans="1:9" ht="56.1" customHeight="1">
      <c r="A300" s="136"/>
      <c r="B300" s="137"/>
      <c r="C300" s="137"/>
      <c r="D300" s="91"/>
      <c r="E300" s="36" t="s">
        <v>199</v>
      </c>
      <c r="F300" s="50">
        <v>4300000</v>
      </c>
      <c r="G300" s="50">
        <v>4172687.66</v>
      </c>
      <c r="H300" s="48">
        <f t="shared" si="33"/>
        <v>127312.33999999985</v>
      </c>
      <c r="I300" s="47"/>
    </row>
    <row r="301" spans="1:9" ht="5.85" customHeight="1">
      <c r="A301" s="136"/>
      <c r="B301" s="137"/>
      <c r="C301" s="137"/>
      <c r="D301" s="91"/>
      <c r="E301" s="91"/>
      <c r="F301" s="50"/>
      <c r="G301" s="50"/>
      <c r="H301" s="48"/>
      <c r="I301" s="47"/>
    </row>
    <row r="302" spans="1:9" ht="39" customHeight="1">
      <c r="A302" s="31" t="s">
        <v>238</v>
      </c>
      <c r="B302" s="10">
        <v>7330</v>
      </c>
      <c r="C302" s="12" t="s">
        <v>9</v>
      </c>
      <c r="D302" s="6" t="s">
        <v>239</v>
      </c>
      <c r="E302" s="91"/>
      <c r="F302" s="51">
        <f>F303</f>
        <v>50000</v>
      </c>
      <c r="G302" s="51">
        <f>G303</f>
        <v>49579</v>
      </c>
      <c r="H302" s="51">
        <f>H303</f>
        <v>421</v>
      </c>
      <c r="I302" s="47"/>
    </row>
    <row r="303" spans="1:9" ht="38.25" customHeight="1">
      <c r="A303" s="136"/>
      <c r="B303" s="137"/>
      <c r="C303" s="144"/>
      <c r="D303" s="91"/>
      <c r="E303" s="6" t="s">
        <v>240</v>
      </c>
      <c r="F303" s="50">
        <v>50000</v>
      </c>
      <c r="G303" s="50">
        <v>49579</v>
      </c>
      <c r="H303" s="48">
        <f>F303-G303</f>
        <v>421</v>
      </c>
      <c r="I303" s="47"/>
    </row>
    <row r="304" spans="1:9" ht="11.4" customHeight="1">
      <c r="A304" s="136"/>
      <c r="B304" s="137"/>
      <c r="C304" s="144"/>
      <c r="D304" s="91"/>
      <c r="E304" s="6"/>
      <c r="F304" s="50"/>
      <c r="G304" s="50"/>
      <c r="H304" s="48"/>
      <c r="I304" s="47"/>
    </row>
    <row r="305" spans="1:9" ht="55.65" customHeight="1">
      <c r="A305" s="23">
        <v>1217363</v>
      </c>
      <c r="B305" s="10">
        <v>7363</v>
      </c>
      <c r="C305" s="46" t="s">
        <v>74</v>
      </c>
      <c r="D305" s="39" t="s">
        <v>247</v>
      </c>
      <c r="E305" s="6"/>
      <c r="F305" s="51">
        <f>SUM(F306:F308)</f>
        <v>28724000</v>
      </c>
      <c r="G305" s="51">
        <f t="shared" ref="G305:H305" si="34">SUM(G306:G308)</f>
        <v>25894169.27</v>
      </c>
      <c r="H305" s="51">
        <f t="shared" si="34"/>
        <v>2829830.7300000004</v>
      </c>
      <c r="I305" s="47"/>
    </row>
    <row r="306" spans="1:9" ht="77.849999999999994" customHeight="1">
      <c r="A306" s="136"/>
      <c r="B306" s="137"/>
      <c r="C306" s="144"/>
      <c r="D306" s="91"/>
      <c r="E306" s="145" t="s">
        <v>275</v>
      </c>
      <c r="F306" s="50">
        <v>23070000</v>
      </c>
      <c r="G306" s="50">
        <v>23070000</v>
      </c>
      <c r="H306" s="48">
        <f>F306-G306</f>
        <v>0</v>
      </c>
      <c r="I306" s="47"/>
    </row>
    <row r="307" spans="1:9" ht="90.45" customHeight="1">
      <c r="A307" s="136"/>
      <c r="B307" s="137"/>
      <c r="C307" s="144"/>
      <c r="D307" s="91"/>
      <c r="E307" s="145" t="s">
        <v>259</v>
      </c>
      <c r="F307" s="50">
        <v>2822000</v>
      </c>
      <c r="G307" s="50">
        <v>1939252.95</v>
      </c>
      <c r="H307" s="48">
        <f>F307-G307</f>
        <v>882747.05</v>
      </c>
      <c r="I307" s="47"/>
    </row>
    <row r="308" spans="1:9" ht="90.45" customHeight="1">
      <c r="A308" s="136"/>
      <c r="B308" s="137"/>
      <c r="C308" s="144"/>
      <c r="D308" s="91"/>
      <c r="E308" s="99" t="s">
        <v>418</v>
      </c>
      <c r="F308" s="50">
        <v>2832000</v>
      </c>
      <c r="G308" s="50">
        <v>884916.32</v>
      </c>
      <c r="H308" s="48">
        <f>F308-G308</f>
        <v>1947083.6800000002</v>
      </c>
      <c r="I308" s="47"/>
    </row>
    <row r="309" spans="1:9" ht="6.6" customHeight="1">
      <c r="A309" s="136"/>
      <c r="B309" s="137"/>
      <c r="C309" s="144"/>
      <c r="D309" s="91"/>
      <c r="E309" s="91"/>
      <c r="F309" s="50"/>
      <c r="G309" s="50"/>
      <c r="H309" s="48"/>
      <c r="I309" s="47"/>
    </row>
    <row r="310" spans="1:9" ht="58.95" customHeight="1">
      <c r="A310" s="31" t="s">
        <v>48</v>
      </c>
      <c r="B310" s="10">
        <v>7461</v>
      </c>
      <c r="C310" s="12" t="s">
        <v>49</v>
      </c>
      <c r="D310" s="6" t="s">
        <v>50</v>
      </c>
      <c r="E310" s="146"/>
      <c r="F310" s="51">
        <f>SUM(F311:F321)</f>
        <v>55817647</v>
      </c>
      <c r="G310" s="51">
        <f>SUM(G311:G321)</f>
        <v>46253156.369999997</v>
      </c>
      <c r="H310" s="89">
        <f>SUM(H311:H321)</f>
        <v>9564490.6300000008</v>
      </c>
      <c r="I310" s="47"/>
    </row>
    <row r="311" spans="1:9" ht="26.85" customHeight="1">
      <c r="A311" s="31"/>
      <c r="B311" s="14"/>
      <c r="C311" s="15"/>
      <c r="D311" s="4"/>
      <c r="E311" s="6" t="s">
        <v>110</v>
      </c>
      <c r="F311" s="50">
        <v>50942200</v>
      </c>
      <c r="G311" s="50">
        <v>43403383.93</v>
      </c>
      <c r="H311" s="48">
        <f>F311-G311</f>
        <v>7538816.0700000003</v>
      </c>
    </row>
    <row r="312" spans="1:9" ht="26.25" customHeight="1">
      <c r="A312" s="31"/>
      <c r="B312" s="14"/>
      <c r="C312" s="15"/>
      <c r="D312" s="4"/>
      <c r="E312" s="6" t="s">
        <v>111</v>
      </c>
      <c r="F312" s="50">
        <v>200000</v>
      </c>
      <c r="G312" s="50">
        <v>53707.39</v>
      </c>
      <c r="H312" s="48">
        <f t="shared" ref="H312:H321" si="35">F312-G312</f>
        <v>146292.60999999999</v>
      </c>
    </row>
    <row r="313" spans="1:9" ht="26.25" customHeight="1">
      <c r="A313" s="31"/>
      <c r="B313" s="14"/>
      <c r="C313" s="15"/>
      <c r="D313" s="4"/>
      <c r="E313" s="6" t="s">
        <v>159</v>
      </c>
      <c r="F313" s="50">
        <v>1000000</v>
      </c>
      <c r="G313" s="50">
        <v>563895.19999999995</v>
      </c>
      <c r="H313" s="48">
        <f t="shared" si="35"/>
        <v>436104.80000000005</v>
      </c>
    </row>
    <row r="314" spans="1:9" ht="26.25" customHeight="1">
      <c r="A314" s="31"/>
      <c r="B314" s="14"/>
      <c r="C314" s="15"/>
      <c r="D314" s="4"/>
      <c r="E314" s="81" t="s">
        <v>346</v>
      </c>
      <c r="F314" s="50">
        <v>50000</v>
      </c>
      <c r="G314" s="50"/>
      <c r="H314" s="48">
        <f t="shared" si="35"/>
        <v>50000</v>
      </c>
    </row>
    <row r="315" spans="1:9" ht="26.25" customHeight="1">
      <c r="A315" s="31"/>
      <c r="B315" s="14"/>
      <c r="C315" s="15"/>
      <c r="D315" s="4"/>
      <c r="E315" s="6" t="s">
        <v>160</v>
      </c>
      <c r="F315" s="50">
        <v>500000</v>
      </c>
      <c r="G315" s="50">
        <v>400427.8</v>
      </c>
      <c r="H315" s="48">
        <f t="shared" si="35"/>
        <v>99572.200000000012</v>
      </c>
    </row>
    <row r="316" spans="1:9" ht="35.700000000000003" customHeight="1">
      <c r="A316" s="31"/>
      <c r="B316" s="14"/>
      <c r="C316" s="15"/>
      <c r="D316" s="4"/>
      <c r="E316" s="6" t="s">
        <v>161</v>
      </c>
      <c r="F316" s="50">
        <v>500000</v>
      </c>
      <c r="G316" s="50">
        <v>382787.12</v>
      </c>
      <c r="H316" s="48">
        <f t="shared" si="35"/>
        <v>117212.88</v>
      </c>
    </row>
    <row r="317" spans="1:9" ht="35.700000000000003" customHeight="1">
      <c r="A317" s="31"/>
      <c r="B317" s="14"/>
      <c r="C317" s="15"/>
      <c r="D317" s="4"/>
      <c r="E317" s="6" t="s">
        <v>225</v>
      </c>
      <c r="F317" s="50">
        <v>1625500</v>
      </c>
      <c r="G317" s="50">
        <v>1292161.8999999999</v>
      </c>
      <c r="H317" s="48">
        <f t="shared" si="35"/>
        <v>333338.10000000009</v>
      </c>
    </row>
    <row r="318" spans="1:9" ht="26.25" customHeight="1">
      <c r="A318" s="31"/>
      <c r="B318" s="14"/>
      <c r="C318" s="15"/>
      <c r="D318" s="4"/>
      <c r="E318" s="6" t="s">
        <v>162</v>
      </c>
      <c r="F318" s="50">
        <v>50000</v>
      </c>
      <c r="G318" s="50">
        <v>49995</v>
      </c>
      <c r="H318" s="48">
        <f t="shared" si="35"/>
        <v>5</v>
      </c>
    </row>
    <row r="319" spans="1:9" ht="42.6" customHeight="1">
      <c r="A319" s="31"/>
      <c r="B319" s="14"/>
      <c r="C319" s="15"/>
      <c r="D319" s="4"/>
      <c r="E319" s="6" t="s">
        <v>389</v>
      </c>
      <c r="F319" s="50">
        <v>450000</v>
      </c>
      <c r="G319" s="50">
        <v>91232</v>
      </c>
      <c r="H319" s="48">
        <f t="shared" si="35"/>
        <v>358768</v>
      </c>
    </row>
    <row r="320" spans="1:9" ht="35.700000000000003" customHeight="1">
      <c r="A320" s="31"/>
      <c r="B320" s="14"/>
      <c r="C320" s="15"/>
      <c r="D320" s="4"/>
      <c r="E320" s="6" t="s">
        <v>334</v>
      </c>
      <c r="F320" s="50">
        <v>249947</v>
      </c>
      <c r="G320" s="50"/>
      <c r="H320" s="48">
        <f t="shared" si="35"/>
        <v>249947</v>
      </c>
    </row>
    <row r="321" spans="1:8" ht="39.450000000000003" customHeight="1">
      <c r="A321" s="31"/>
      <c r="B321" s="14"/>
      <c r="C321" s="15"/>
      <c r="D321" s="4"/>
      <c r="E321" s="6" t="s">
        <v>169</v>
      </c>
      <c r="F321" s="50">
        <v>250000</v>
      </c>
      <c r="G321" s="50">
        <v>15566.03</v>
      </c>
      <c r="H321" s="48">
        <f t="shared" si="35"/>
        <v>234433.97</v>
      </c>
    </row>
    <row r="322" spans="1:8" ht="8.6999999999999993" customHeight="1">
      <c r="A322" s="136"/>
      <c r="B322" s="137"/>
      <c r="C322" s="137"/>
      <c r="D322" s="91"/>
      <c r="E322" s="91"/>
      <c r="F322" s="50"/>
      <c r="G322" s="50"/>
      <c r="H322" s="48"/>
    </row>
    <row r="323" spans="1:8" ht="36">
      <c r="A323" s="97" t="s">
        <v>104</v>
      </c>
      <c r="B323" s="29">
        <v>7670</v>
      </c>
      <c r="C323" s="30" t="s">
        <v>74</v>
      </c>
      <c r="D323" s="34" t="s">
        <v>105</v>
      </c>
      <c r="E323" s="6"/>
      <c r="F323" s="51">
        <f>SUM(F324:F344)</f>
        <v>110373500</v>
      </c>
      <c r="G323" s="51">
        <f>SUM(G324:G344)</f>
        <v>63222479.380000003</v>
      </c>
      <c r="H323" s="51">
        <f>SUM(H324:H344)</f>
        <v>47151020.619999997</v>
      </c>
    </row>
    <row r="324" spans="1:8" ht="36">
      <c r="A324" s="97"/>
      <c r="B324" s="29"/>
      <c r="C324" s="30"/>
      <c r="D324" s="34"/>
      <c r="E324" s="6" t="s">
        <v>219</v>
      </c>
      <c r="F324" s="50">
        <v>31080000</v>
      </c>
      <c r="G324" s="50">
        <v>31077601.829999998</v>
      </c>
      <c r="H324" s="48">
        <f t="shared" ref="H324:H329" si="36">F324-G324</f>
        <v>2398.1700000017881</v>
      </c>
    </row>
    <row r="325" spans="1:8" ht="36">
      <c r="A325" s="97"/>
      <c r="B325" s="29"/>
      <c r="C325" s="30"/>
      <c r="D325" s="34"/>
      <c r="E325" s="6" t="s">
        <v>261</v>
      </c>
      <c r="F325" s="50">
        <v>1400000</v>
      </c>
      <c r="G325" s="50">
        <v>1400000</v>
      </c>
      <c r="H325" s="48">
        <f t="shared" si="36"/>
        <v>0</v>
      </c>
    </row>
    <row r="326" spans="1:8" ht="36">
      <c r="A326" s="97"/>
      <c r="B326" s="29"/>
      <c r="C326" s="30"/>
      <c r="D326" s="34"/>
      <c r="E326" s="6" t="s">
        <v>262</v>
      </c>
      <c r="F326" s="50">
        <v>1005000</v>
      </c>
      <c r="G326" s="50">
        <v>1005000</v>
      </c>
      <c r="H326" s="48">
        <f t="shared" si="36"/>
        <v>0</v>
      </c>
    </row>
    <row r="327" spans="1:8" ht="36">
      <c r="A327" s="97"/>
      <c r="B327" s="29"/>
      <c r="C327" s="30"/>
      <c r="D327" s="34"/>
      <c r="E327" s="6" t="s">
        <v>263</v>
      </c>
      <c r="F327" s="50">
        <v>7277700</v>
      </c>
      <c r="G327" s="50">
        <v>6700473.1799999997</v>
      </c>
      <c r="H327" s="48">
        <f t="shared" si="36"/>
        <v>577226.8200000003</v>
      </c>
    </row>
    <row r="328" spans="1:8" ht="36">
      <c r="A328" s="97"/>
      <c r="B328" s="29"/>
      <c r="C328" s="30"/>
      <c r="D328" s="34"/>
      <c r="E328" s="6" t="s">
        <v>264</v>
      </c>
      <c r="F328" s="50">
        <v>4070000</v>
      </c>
      <c r="G328" s="50">
        <v>4068799.77</v>
      </c>
      <c r="H328" s="48">
        <f t="shared" si="36"/>
        <v>1200.2299999999814</v>
      </c>
    </row>
    <row r="329" spans="1:8" ht="76.95" customHeight="1">
      <c r="A329" s="31"/>
      <c r="B329" s="14"/>
      <c r="C329" s="15"/>
      <c r="D329" s="4"/>
      <c r="E329" s="34" t="s">
        <v>198</v>
      </c>
      <c r="F329" s="50">
        <v>48000000</v>
      </c>
      <c r="G329" s="50">
        <v>2614767</v>
      </c>
      <c r="H329" s="48">
        <f t="shared" si="36"/>
        <v>45385233</v>
      </c>
    </row>
    <row r="330" spans="1:8" ht="78" customHeight="1">
      <c r="A330" s="31"/>
      <c r="B330" s="14"/>
      <c r="C330" s="15"/>
      <c r="D330" s="4"/>
      <c r="E330" s="34" t="s">
        <v>200</v>
      </c>
      <c r="F330" s="50">
        <v>2900000</v>
      </c>
      <c r="G330" s="50">
        <v>1742418.6</v>
      </c>
      <c r="H330" s="48">
        <f t="shared" ref="H330:H339" si="37">F330-G330</f>
        <v>1157581.3999999999</v>
      </c>
    </row>
    <row r="331" spans="1:8" ht="36.6" customHeight="1">
      <c r="A331" s="31"/>
      <c r="B331" s="14"/>
      <c r="C331" s="15"/>
      <c r="D331" s="4"/>
      <c r="E331" s="34" t="s">
        <v>201</v>
      </c>
      <c r="F331" s="50">
        <v>1373484</v>
      </c>
      <c r="G331" s="50">
        <v>1373484</v>
      </c>
      <c r="H331" s="48">
        <f t="shared" si="37"/>
        <v>0</v>
      </c>
    </row>
    <row r="332" spans="1:8" ht="60.75" customHeight="1">
      <c r="A332" s="31"/>
      <c r="B332" s="14"/>
      <c r="C332" s="15"/>
      <c r="D332" s="4"/>
      <c r="E332" s="43" t="s">
        <v>202</v>
      </c>
      <c r="F332" s="50">
        <v>637800</v>
      </c>
      <c r="G332" s="50">
        <v>637800</v>
      </c>
      <c r="H332" s="48">
        <f t="shared" si="37"/>
        <v>0</v>
      </c>
    </row>
    <row r="333" spans="1:8" ht="66" customHeight="1">
      <c r="A333" s="31"/>
      <c r="B333" s="14"/>
      <c r="C333" s="15"/>
      <c r="D333" s="4"/>
      <c r="E333" s="147" t="s">
        <v>380</v>
      </c>
      <c r="F333" s="50">
        <v>651582</v>
      </c>
      <c r="G333" s="50">
        <v>639382</v>
      </c>
      <c r="H333" s="48">
        <f t="shared" si="37"/>
        <v>12200</v>
      </c>
    </row>
    <row r="334" spans="1:8" ht="52.2" customHeight="1">
      <c r="A334" s="31"/>
      <c r="B334" s="14"/>
      <c r="C334" s="15"/>
      <c r="D334" s="4"/>
      <c r="E334" s="35" t="s">
        <v>203</v>
      </c>
      <c r="F334" s="50">
        <v>4000000</v>
      </c>
      <c r="G334" s="50">
        <v>4000000</v>
      </c>
      <c r="H334" s="48">
        <f t="shared" si="37"/>
        <v>0</v>
      </c>
    </row>
    <row r="335" spans="1:8" ht="43.2" customHeight="1">
      <c r="A335" s="31"/>
      <c r="B335" s="14"/>
      <c r="C335" s="15"/>
      <c r="D335" s="4"/>
      <c r="E335" s="34" t="s">
        <v>204</v>
      </c>
      <c r="F335" s="50">
        <v>86200</v>
      </c>
      <c r="G335" s="50">
        <v>86200</v>
      </c>
      <c r="H335" s="48">
        <f t="shared" si="37"/>
        <v>0</v>
      </c>
    </row>
    <row r="336" spans="1:8" ht="59.4" customHeight="1">
      <c r="A336" s="31"/>
      <c r="B336" s="14"/>
      <c r="C336" s="15"/>
      <c r="D336" s="4"/>
      <c r="E336" s="6" t="s">
        <v>260</v>
      </c>
      <c r="F336" s="50">
        <v>750934</v>
      </c>
      <c r="G336" s="50">
        <v>750038</v>
      </c>
      <c r="H336" s="48">
        <f t="shared" si="37"/>
        <v>896</v>
      </c>
    </row>
    <row r="337" spans="1:8" ht="38.4" customHeight="1">
      <c r="A337" s="31"/>
      <c r="B337" s="14"/>
      <c r="C337" s="15"/>
      <c r="D337" s="4"/>
      <c r="E337" s="36" t="s">
        <v>205</v>
      </c>
      <c r="F337" s="50">
        <v>800</v>
      </c>
      <c r="G337" s="50">
        <v>800</v>
      </c>
      <c r="H337" s="48">
        <f t="shared" si="37"/>
        <v>0</v>
      </c>
    </row>
    <row r="338" spans="1:8" ht="44.25" customHeight="1">
      <c r="A338" s="31"/>
      <c r="B338" s="14"/>
      <c r="C338" s="15"/>
      <c r="D338" s="4"/>
      <c r="E338" s="36" t="s">
        <v>206</v>
      </c>
      <c r="F338" s="50">
        <v>400000</v>
      </c>
      <c r="G338" s="50">
        <v>392700</v>
      </c>
      <c r="H338" s="48">
        <f t="shared" si="37"/>
        <v>7300</v>
      </c>
    </row>
    <row r="339" spans="1:8" ht="27.45" customHeight="1">
      <c r="A339" s="31"/>
      <c r="B339" s="14"/>
      <c r="C339" s="15"/>
      <c r="D339" s="4"/>
      <c r="E339" s="6" t="s">
        <v>276</v>
      </c>
      <c r="F339" s="50">
        <v>1500000</v>
      </c>
      <c r="G339" s="50">
        <v>1499000</v>
      </c>
      <c r="H339" s="48">
        <f t="shared" si="37"/>
        <v>1000</v>
      </c>
    </row>
    <row r="340" spans="1:8" ht="51" customHeight="1">
      <c r="A340" s="31"/>
      <c r="B340" s="14"/>
      <c r="C340" s="15"/>
      <c r="D340" s="4"/>
      <c r="E340" s="6" t="s">
        <v>207</v>
      </c>
      <c r="F340" s="50">
        <v>1000000</v>
      </c>
      <c r="G340" s="50">
        <v>994016</v>
      </c>
      <c r="H340" s="48">
        <f>F340-G340</f>
        <v>5984</v>
      </c>
    </row>
    <row r="341" spans="1:8" ht="55.95" customHeight="1">
      <c r="A341" s="31"/>
      <c r="B341" s="14"/>
      <c r="C341" s="15"/>
      <c r="D341" s="4"/>
      <c r="E341" s="6" t="s">
        <v>410</v>
      </c>
      <c r="F341" s="50">
        <v>1000000</v>
      </c>
      <c r="G341" s="50">
        <v>1000000</v>
      </c>
      <c r="H341" s="48">
        <f t="shared" ref="H341:H342" si="38">F341-G341</f>
        <v>0</v>
      </c>
    </row>
    <row r="342" spans="1:8" ht="51" customHeight="1">
      <c r="A342" s="31"/>
      <c r="B342" s="14"/>
      <c r="C342" s="15"/>
      <c r="D342" s="4"/>
      <c r="E342" s="6" t="s">
        <v>411</v>
      </c>
      <c r="F342" s="50">
        <v>40000</v>
      </c>
      <c r="G342" s="50">
        <v>39999</v>
      </c>
      <c r="H342" s="48">
        <f t="shared" si="38"/>
        <v>1</v>
      </c>
    </row>
    <row r="343" spans="1:8" ht="40.5" customHeight="1">
      <c r="A343" s="31"/>
      <c r="B343" s="14"/>
      <c r="C343" s="15"/>
      <c r="D343" s="4"/>
      <c r="E343" s="6" t="s">
        <v>365</v>
      </c>
      <c r="F343" s="50">
        <v>2600000</v>
      </c>
      <c r="G343" s="50">
        <v>2600000</v>
      </c>
      <c r="H343" s="48">
        <f>F343-G343</f>
        <v>0</v>
      </c>
    </row>
    <row r="344" spans="1:8" ht="40.5" customHeight="1">
      <c r="A344" s="31"/>
      <c r="B344" s="14"/>
      <c r="C344" s="15"/>
      <c r="D344" s="4"/>
      <c r="E344" s="6" t="s">
        <v>112</v>
      </c>
      <c r="F344" s="50">
        <v>600000</v>
      </c>
      <c r="G344" s="50">
        <v>600000</v>
      </c>
      <c r="H344" s="48">
        <f>F344-G344</f>
        <v>0</v>
      </c>
    </row>
    <row r="345" spans="1:8" ht="8.25" customHeight="1">
      <c r="A345" s="31"/>
      <c r="B345" s="14"/>
      <c r="C345" s="15"/>
      <c r="D345" s="4"/>
      <c r="E345" s="6"/>
      <c r="F345" s="50"/>
      <c r="G345" s="50"/>
      <c r="H345" s="48"/>
    </row>
    <row r="346" spans="1:8" ht="44.7" customHeight="1">
      <c r="A346" s="31" t="s">
        <v>265</v>
      </c>
      <c r="B346" s="10">
        <v>8030</v>
      </c>
      <c r="C346" s="46" t="s">
        <v>266</v>
      </c>
      <c r="D346" s="148" t="s">
        <v>267</v>
      </c>
      <c r="E346" s="6"/>
      <c r="F346" s="51">
        <f>F347</f>
        <v>15000</v>
      </c>
      <c r="G346" s="51">
        <f>G347</f>
        <v>15000</v>
      </c>
      <c r="H346" s="51">
        <f>H347</f>
        <v>0</v>
      </c>
    </row>
    <row r="347" spans="1:8" ht="91.5" customHeight="1">
      <c r="A347" s="31"/>
      <c r="B347" s="14"/>
      <c r="C347" s="15"/>
      <c r="D347" s="4"/>
      <c r="E347" s="39" t="s">
        <v>268</v>
      </c>
      <c r="F347" s="50">
        <v>15000</v>
      </c>
      <c r="G347" s="50">
        <v>15000</v>
      </c>
      <c r="H347" s="48">
        <f>F347-G347</f>
        <v>0</v>
      </c>
    </row>
    <row r="348" spans="1:8" ht="7.2" customHeight="1">
      <c r="A348" s="31"/>
      <c r="B348" s="14"/>
      <c r="C348" s="15"/>
      <c r="D348" s="4"/>
      <c r="E348" s="39"/>
      <c r="F348" s="50"/>
      <c r="G348" s="50"/>
      <c r="H348" s="48"/>
    </row>
    <row r="349" spans="1:8" ht="70.95" customHeight="1">
      <c r="A349" s="31" t="s">
        <v>374</v>
      </c>
      <c r="B349" s="10">
        <v>8741</v>
      </c>
      <c r="C349" s="46" t="s">
        <v>34</v>
      </c>
      <c r="D349" s="39" t="s">
        <v>375</v>
      </c>
      <c r="E349" s="6"/>
      <c r="F349" s="51">
        <f>F350</f>
        <v>40232</v>
      </c>
      <c r="G349" s="51">
        <f t="shared" ref="G349:H349" si="39">G350</f>
        <v>40231.67</v>
      </c>
      <c r="H349" s="51">
        <f t="shared" si="39"/>
        <v>0.33000000000174623</v>
      </c>
    </row>
    <row r="350" spans="1:8" ht="59.4" customHeight="1">
      <c r="A350" s="31"/>
      <c r="B350" s="14"/>
      <c r="C350" s="15"/>
      <c r="D350" s="4"/>
      <c r="E350" s="6" t="s">
        <v>376</v>
      </c>
      <c r="F350" s="50">
        <v>40232</v>
      </c>
      <c r="G350" s="50">
        <v>40231.67</v>
      </c>
      <c r="H350" s="48">
        <f>F350-G350</f>
        <v>0.33000000000174623</v>
      </c>
    </row>
    <row r="351" spans="1:8" ht="9.15" customHeight="1">
      <c r="A351" s="136"/>
      <c r="B351" s="137"/>
      <c r="C351" s="137"/>
      <c r="D351" s="91"/>
      <c r="E351" s="91"/>
      <c r="F351" s="50"/>
      <c r="G351" s="50"/>
      <c r="H351" s="48"/>
    </row>
    <row r="352" spans="1:8" ht="26.25" customHeight="1">
      <c r="A352" s="118">
        <v>1400000</v>
      </c>
      <c r="B352" s="14"/>
      <c r="C352" s="16"/>
      <c r="D352" s="117" t="s">
        <v>75</v>
      </c>
      <c r="E352" s="149"/>
      <c r="F352" s="51">
        <f>F353</f>
        <v>7260200</v>
      </c>
      <c r="G352" s="51">
        <f>G353</f>
        <v>7251270.25</v>
      </c>
      <c r="H352" s="89">
        <f>F352-G352</f>
        <v>8929.75</v>
      </c>
    </row>
    <row r="353" spans="1:8" ht="26.25" customHeight="1">
      <c r="A353" s="118">
        <v>1410000</v>
      </c>
      <c r="B353" s="14"/>
      <c r="C353" s="16"/>
      <c r="D353" s="117" t="s">
        <v>76</v>
      </c>
      <c r="E353" s="149"/>
      <c r="F353" s="51">
        <f>F355+F358</f>
        <v>7260200</v>
      </c>
      <c r="G353" s="51">
        <f>G355+G358</f>
        <v>7251270.25</v>
      </c>
      <c r="H353" s="89">
        <f>H355+H358</f>
        <v>8929.75</v>
      </c>
    </row>
    <row r="354" spans="1:8" ht="7.2" customHeight="1">
      <c r="A354" s="31"/>
      <c r="B354" s="14"/>
      <c r="C354" s="16"/>
      <c r="D354" s="4"/>
      <c r="E354" s="149"/>
      <c r="F354" s="50"/>
      <c r="G354" s="50"/>
      <c r="H354" s="48"/>
    </row>
    <row r="355" spans="1:8" ht="57.75" customHeight="1">
      <c r="A355" s="31" t="s">
        <v>77</v>
      </c>
      <c r="B355" s="13" t="s">
        <v>27</v>
      </c>
      <c r="C355" s="13" t="s">
        <v>6</v>
      </c>
      <c r="D355" s="39" t="s">
        <v>28</v>
      </c>
      <c r="E355" s="7"/>
      <c r="F355" s="51">
        <f>SUM(F356:F356)</f>
        <v>3410200</v>
      </c>
      <c r="G355" s="51">
        <f>SUM(G356:G356)</f>
        <v>3409454</v>
      </c>
      <c r="H355" s="89">
        <f>H356</f>
        <v>746</v>
      </c>
    </row>
    <row r="356" spans="1:8" ht="26.25" customHeight="1">
      <c r="A356" s="31"/>
      <c r="B356" s="13"/>
      <c r="C356" s="13"/>
      <c r="D356" s="135"/>
      <c r="E356" s="2" t="s">
        <v>121</v>
      </c>
      <c r="F356" s="50">
        <v>3410200</v>
      </c>
      <c r="G356" s="50">
        <v>3409454</v>
      </c>
      <c r="H356" s="48">
        <f>F356-G356</f>
        <v>746</v>
      </c>
    </row>
    <row r="357" spans="1:8" ht="8.25" customHeight="1">
      <c r="A357" s="31"/>
      <c r="B357" s="13"/>
      <c r="C357" s="13"/>
      <c r="D357" s="135"/>
      <c r="E357" s="150"/>
      <c r="F357" s="50"/>
      <c r="G357" s="50"/>
      <c r="H357" s="48"/>
    </row>
    <row r="358" spans="1:8" ht="56.4" customHeight="1">
      <c r="A358" s="31" t="s">
        <v>126</v>
      </c>
      <c r="B358" s="13" t="s">
        <v>127</v>
      </c>
      <c r="C358" s="13" t="s">
        <v>74</v>
      </c>
      <c r="D358" s="102" t="s">
        <v>84</v>
      </c>
      <c r="E358" s="150"/>
      <c r="F358" s="51">
        <f>SUM(F359:F362)</f>
        <v>3850000</v>
      </c>
      <c r="G358" s="51">
        <f>SUM(G359:G362)</f>
        <v>3841816.25</v>
      </c>
      <c r="H358" s="89">
        <f>H359+H362</f>
        <v>8183.75</v>
      </c>
    </row>
    <row r="359" spans="1:8" ht="73.2" customHeight="1">
      <c r="A359" s="31"/>
      <c r="B359" s="13"/>
      <c r="C359" s="13"/>
      <c r="D359" s="135"/>
      <c r="E359" s="150" t="s">
        <v>170</v>
      </c>
      <c r="F359" s="50">
        <v>1300000</v>
      </c>
      <c r="G359" s="50">
        <v>1300000</v>
      </c>
      <c r="H359" s="48">
        <f>F359-G359</f>
        <v>0</v>
      </c>
    </row>
    <row r="360" spans="1:8" ht="47.25" customHeight="1">
      <c r="A360" s="31"/>
      <c r="B360" s="13"/>
      <c r="C360" s="13"/>
      <c r="D360" s="135"/>
      <c r="E360" s="150" t="s">
        <v>245</v>
      </c>
      <c r="F360" s="50">
        <v>50000</v>
      </c>
      <c r="G360" s="50">
        <v>50000</v>
      </c>
      <c r="H360" s="48">
        <f>F360-G360</f>
        <v>0</v>
      </c>
    </row>
    <row r="361" spans="1:8" ht="72">
      <c r="A361" s="31"/>
      <c r="B361" s="13"/>
      <c r="C361" s="13"/>
      <c r="D361" s="135"/>
      <c r="E361" s="150" t="s">
        <v>390</v>
      </c>
      <c r="F361" s="50">
        <v>1500000</v>
      </c>
      <c r="G361" s="50">
        <v>1500000</v>
      </c>
      <c r="H361" s="48">
        <f>F361-G361</f>
        <v>0</v>
      </c>
    </row>
    <row r="362" spans="1:8" ht="58.95" customHeight="1">
      <c r="A362" s="31"/>
      <c r="B362" s="13"/>
      <c r="C362" s="13"/>
      <c r="D362" s="135"/>
      <c r="E362" s="150" t="s">
        <v>154</v>
      </c>
      <c r="F362" s="50">
        <v>1000000</v>
      </c>
      <c r="G362" s="50">
        <v>991816.25</v>
      </c>
      <c r="H362" s="48">
        <f>F362-G362</f>
        <v>8183.75</v>
      </c>
    </row>
    <row r="363" spans="1:8" ht="8.6999999999999993" customHeight="1">
      <c r="A363" s="136"/>
      <c r="B363" s="137"/>
      <c r="C363" s="137"/>
      <c r="D363" s="91"/>
      <c r="E363" s="91"/>
      <c r="F363" s="50"/>
      <c r="G363" s="50"/>
      <c r="H363" s="48"/>
    </row>
    <row r="364" spans="1:8" ht="35.25" customHeight="1">
      <c r="A364" s="31" t="s">
        <v>78</v>
      </c>
      <c r="B364" s="14"/>
      <c r="C364" s="16"/>
      <c r="D364" s="1" t="s">
        <v>79</v>
      </c>
      <c r="E364" s="91"/>
      <c r="F364" s="51">
        <f>F365</f>
        <v>101595415</v>
      </c>
      <c r="G364" s="51">
        <f>G365</f>
        <v>97905569.389999986</v>
      </c>
      <c r="H364" s="89">
        <f>F364-G364</f>
        <v>3689845.6100000143</v>
      </c>
    </row>
    <row r="365" spans="1:8" ht="35.25" customHeight="1">
      <c r="A365" s="31" t="s">
        <v>80</v>
      </c>
      <c r="B365" s="14"/>
      <c r="C365" s="16"/>
      <c r="D365" s="1" t="s">
        <v>79</v>
      </c>
      <c r="E365" s="91"/>
      <c r="F365" s="51">
        <f>F367+F370+F374+F380+F387+F398+F403+F384+F395</f>
        <v>101595415</v>
      </c>
      <c r="G365" s="51">
        <f t="shared" ref="G365:H365" si="40">G367+G370+G374+G380+G387+G398+G403+G384+G395</f>
        <v>97905569.389999986</v>
      </c>
      <c r="H365" s="51">
        <f t="shared" si="40"/>
        <v>3689845.609999998</v>
      </c>
    </row>
    <row r="366" spans="1:8" ht="9.15" customHeight="1">
      <c r="A366" s="31"/>
      <c r="B366" s="14"/>
      <c r="C366" s="14"/>
      <c r="D366" s="1"/>
      <c r="E366" s="91"/>
      <c r="F366" s="50"/>
      <c r="G366" s="50"/>
      <c r="H366" s="48"/>
    </row>
    <row r="367" spans="1:8" ht="62.25" customHeight="1">
      <c r="A367" s="31" t="s">
        <v>106</v>
      </c>
      <c r="B367" s="13" t="s">
        <v>27</v>
      </c>
      <c r="C367" s="13" t="s">
        <v>6</v>
      </c>
      <c r="D367" s="39" t="s">
        <v>28</v>
      </c>
      <c r="E367" s="91"/>
      <c r="F367" s="51">
        <f>F368</f>
        <v>30000</v>
      </c>
      <c r="G367" s="51">
        <f>G368</f>
        <v>29900</v>
      </c>
      <c r="H367" s="89">
        <f>H368</f>
        <v>100</v>
      </c>
    </row>
    <row r="368" spans="1:8" ht="28.2" customHeight="1">
      <c r="A368" s="31"/>
      <c r="B368" s="14"/>
      <c r="C368" s="14"/>
      <c r="D368" s="1"/>
      <c r="E368" s="150" t="s">
        <v>113</v>
      </c>
      <c r="F368" s="50">
        <v>30000</v>
      </c>
      <c r="G368" s="50">
        <v>29900</v>
      </c>
      <c r="H368" s="48">
        <f>F368-G368</f>
        <v>100</v>
      </c>
    </row>
    <row r="369" spans="1:8" ht="8.6999999999999993" customHeight="1">
      <c r="A369" s="31"/>
      <c r="B369" s="14"/>
      <c r="C369" s="14"/>
      <c r="D369" s="1"/>
      <c r="E369" s="91"/>
      <c r="F369" s="50"/>
      <c r="G369" s="50"/>
      <c r="H369" s="48"/>
    </row>
    <row r="370" spans="1:8" ht="45.6" customHeight="1">
      <c r="A370" s="31" t="s">
        <v>241</v>
      </c>
      <c r="B370" s="13" t="s">
        <v>242</v>
      </c>
      <c r="C370" s="13" t="s">
        <v>17</v>
      </c>
      <c r="D370" s="8" t="s">
        <v>209</v>
      </c>
      <c r="E370" s="91"/>
      <c r="F370" s="51">
        <f>SUM(F371:F372)</f>
        <v>9400000</v>
      </c>
      <c r="G370" s="51">
        <f>SUM(G371:G372)</f>
        <v>9354364.8399999999</v>
      </c>
      <c r="H370" s="51">
        <f>SUM(H371:H372)</f>
        <v>45635.160000000149</v>
      </c>
    </row>
    <row r="371" spans="1:8" ht="116.25" customHeight="1">
      <c r="A371" s="31"/>
      <c r="B371" s="13"/>
      <c r="C371" s="13"/>
      <c r="D371" s="8"/>
      <c r="E371" s="151" t="s">
        <v>314</v>
      </c>
      <c r="F371" s="50">
        <v>2400000</v>
      </c>
      <c r="G371" s="50">
        <v>2354364.84</v>
      </c>
      <c r="H371" s="50">
        <f>F371-G371</f>
        <v>45635.160000000149</v>
      </c>
    </row>
    <row r="372" spans="1:8" ht="78" customHeight="1">
      <c r="A372" s="31"/>
      <c r="B372" s="14"/>
      <c r="C372" s="14"/>
      <c r="D372" s="1"/>
      <c r="E372" s="6" t="s">
        <v>218</v>
      </c>
      <c r="F372" s="50">
        <v>7000000</v>
      </c>
      <c r="G372" s="50">
        <v>7000000</v>
      </c>
      <c r="H372" s="48">
        <f>F372-G372</f>
        <v>0</v>
      </c>
    </row>
    <row r="373" spans="1:8" ht="6.6" customHeight="1">
      <c r="A373" s="31"/>
      <c r="B373" s="14"/>
      <c r="C373" s="14"/>
      <c r="D373" s="1"/>
      <c r="E373" s="91"/>
      <c r="F373" s="50"/>
      <c r="G373" s="50"/>
      <c r="H373" s="48"/>
    </row>
    <row r="374" spans="1:8" ht="32.1" customHeight="1">
      <c r="A374" s="31" t="s">
        <v>81</v>
      </c>
      <c r="B374" s="41">
        <v>7321</v>
      </c>
      <c r="C374" s="13" t="s">
        <v>9</v>
      </c>
      <c r="D374" s="6" t="s">
        <v>82</v>
      </c>
      <c r="E374" s="34"/>
      <c r="F374" s="51">
        <f>SUM(F375:F378)</f>
        <v>10349800</v>
      </c>
      <c r="G374" s="51">
        <f>SUM(G375:G378)</f>
        <v>8890400.7000000011</v>
      </c>
      <c r="H374" s="89">
        <f>SUM(H375:H378)</f>
        <v>1459399.2999999996</v>
      </c>
    </row>
    <row r="375" spans="1:8" ht="27.6" customHeight="1">
      <c r="A375" s="136"/>
      <c r="B375" s="137"/>
      <c r="C375" s="137"/>
      <c r="D375" s="91"/>
      <c r="E375" s="34" t="s">
        <v>133</v>
      </c>
      <c r="F375" s="50">
        <v>964800</v>
      </c>
      <c r="G375" s="50">
        <v>312294.32</v>
      </c>
      <c r="H375" s="48">
        <f>F375-G375</f>
        <v>652505.67999999993</v>
      </c>
    </row>
    <row r="376" spans="1:8" ht="39.6" customHeight="1">
      <c r="A376" s="136"/>
      <c r="B376" s="137"/>
      <c r="C376" s="137"/>
      <c r="D376" s="91"/>
      <c r="E376" s="34" t="s">
        <v>175</v>
      </c>
      <c r="F376" s="50">
        <v>810000</v>
      </c>
      <c r="G376" s="50">
        <v>373356.26</v>
      </c>
      <c r="H376" s="48">
        <f>F376-G376</f>
        <v>436643.74</v>
      </c>
    </row>
    <row r="377" spans="1:8" ht="67.2" customHeight="1">
      <c r="A377" s="136"/>
      <c r="B377" s="137"/>
      <c r="C377" s="137"/>
      <c r="D377" s="91"/>
      <c r="E377" s="6" t="s">
        <v>315</v>
      </c>
      <c r="F377" s="50">
        <v>300000</v>
      </c>
      <c r="G377" s="50">
        <v>284743.67999999999</v>
      </c>
      <c r="H377" s="48">
        <f>F377-G377</f>
        <v>15256.320000000007</v>
      </c>
    </row>
    <row r="378" spans="1:8" ht="39.6" customHeight="1">
      <c r="A378" s="136"/>
      <c r="B378" s="137"/>
      <c r="C378" s="137"/>
      <c r="D378" s="91"/>
      <c r="E378" s="34" t="s">
        <v>176</v>
      </c>
      <c r="F378" s="50">
        <v>8275000</v>
      </c>
      <c r="G378" s="49">
        <v>7920006.4400000004</v>
      </c>
      <c r="H378" s="48">
        <f>F378-G378</f>
        <v>354993.55999999959</v>
      </c>
    </row>
    <row r="379" spans="1:8" ht="9.15" customHeight="1">
      <c r="A379" s="136"/>
      <c r="B379" s="137"/>
      <c r="C379" s="137"/>
      <c r="D379" s="91"/>
      <c r="E379" s="34"/>
      <c r="F379" s="50"/>
      <c r="G379" s="49"/>
      <c r="H379" s="48"/>
    </row>
    <row r="380" spans="1:8" ht="34.5" customHeight="1">
      <c r="A380" s="31" t="s">
        <v>131</v>
      </c>
      <c r="B380" s="41">
        <v>7322</v>
      </c>
      <c r="C380" s="13" t="s">
        <v>9</v>
      </c>
      <c r="D380" s="129" t="s">
        <v>132</v>
      </c>
      <c r="E380" s="34"/>
      <c r="F380" s="51">
        <f>F382+F381</f>
        <v>19905100</v>
      </c>
      <c r="G380" s="51">
        <f>G382+G381</f>
        <v>19705293.760000002</v>
      </c>
      <c r="H380" s="51">
        <f>H382+H381</f>
        <v>199806.23999999859</v>
      </c>
    </row>
    <row r="381" spans="1:8" ht="81" customHeight="1">
      <c r="A381" s="31"/>
      <c r="B381" s="41"/>
      <c r="C381" s="13"/>
      <c r="D381" s="152"/>
      <c r="E381" s="153" t="s">
        <v>391</v>
      </c>
      <c r="F381" s="50">
        <v>1335000</v>
      </c>
      <c r="G381" s="50">
        <v>1260697.4099999999</v>
      </c>
      <c r="H381" s="49">
        <f>F381-G381</f>
        <v>74302.590000000084</v>
      </c>
    </row>
    <row r="382" spans="1:8" ht="117" customHeight="1">
      <c r="A382" s="136"/>
      <c r="B382" s="137"/>
      <c r="C382" s="137"/>
      <c r="D382" s="91"/>
      <c r="E382" s="6" t="s">
        <v>243</v>
      </c>
      <c r="F382" s="50">
        <v>18570100</v>
      </c>
      <c r="G382" s="49">
        <v>18444596.350000001</v>
      </c>
      <c r="H382" s="48">
        <f>F382-G382</f>
        <v>125503.64999999851</v>
      </c>
    </row>
    <row r="383" spans="1:8" ht="9.15" customHeight="1">
      <c r="A383" s="136"/>
      <c r="B383" s="137"/>
      <c r="C383" s="137"/>
      <c r="D383" s="91"/>
      <c r="E383" s="34"/>
      <c r="F383" s="50"/>
      <c r="G383" s="49"/>
      <c r="H383" s="48"/>
    </row>
    <row r="384" spans="1:8" ht="39.75" customHeight="1">
      <c r="A384" s="31" t="s">
        <v>362</v>
      </c>
      <c r="B384" s="41">
        <v>7323</v>
      </c>
      <c r="C384" s="13" t="s">
        <v>9</v>
      </c>
      <c r="D384" s="6" t="s">
        <v>363</v>
      </c>
      <c r="E384" s="154"/>
      <c r="F384" s="51">
        <f>F385</f>
        <v>165000</v>
      </c>
      <c r="G384" s="51">
        <f t="shared" ref="G384:H384" si="41">G385</f>
        <v>50183.32</v>
      </c>
      <c r="H384" s="51">
        <f t="shared" si="41"/>
        <v>114816.68</v>
      </c>
    </row>
    <row r="385" spans="1:8" ht="78.75" customHeight="1">
      <c r="A385" s="31"/>
      <c r="B385" s="14"/>
      <c r="C385" s="14"/>
      <c r="D385" s="1"/>
      <c r="E385" s="6" t="s">
        <v>364</v>
      </c>
      <c r="F385" s="50">
        <v>165000</v>
      </c>
      <c r="G385" s="49">
        <v>50183.32</v>
      </c>
      <c r="H385" s="48">
        <f>F385-G385</f>
        <v>114816.68</v>
      </c>
    </row>
    <row r="386" spans="1:8" ht="9.15" customHeight="1">
      <c r="A386" s="136"/>
      <c r="B386" s="137"/>
      <c r="C386" s="137"/>
      <c r="D386" s="91"/>
      <c r="E386" s="26"/>
      <c r="F386" s="50"/>
      <c r="G386" s="49"/>
      <c r="H386" s="48"/>
    </row>
    <row r="387" spans="1:8" ht="37.200000000000003" customHeight="1">
      <c r="A387" s="31" t="s">
        <v>165</v>
      </c>
      <c r="B387" s="41">
        <v>7324</v>
      </c>
      <c r="C387" s="13" t="s">
        <v>9</v>
      </c>
      <c r="D387" s="129" t="s">
        <v>166</v>
      </c>
      <c r="E387" s="26"/>
      <c r="F387" s="51">
        <f>SUM(F388:F393)</f>
        <v>688000</v>
      </c>
      <c r="G387" s="51">
        <f>SUM(G388:G393)</f>
        <v>425297.42000000004</v>
      </c>
      <c r="H387" s="89">
        <f>SUM(H388:H393)</f>
        <v>262702.57999999996</v>
      </c>
    </row>
    <row r="388" spans="1:8" ht="55.2" customHeight="1">
      <c r="A388" s="155"/>
      <c r="B388" s="156"/>
      <c r="C388" s="156"/>
      <c r="D388" s="91"/>
      <c r="E388" s="26" t="s">
        <v>178</v>
      </c>
      <c r="F388" s="50">
        <v>200000</v>
      </c>
      <c r="G388" s="49"/>
      <c r="H388" s="48">
        <f t="shared" ref="H388:H393" si="42">F388-G388</f>
        <v>200000</v>
      </c>
    </row>
    <row r="389" spans="1:8" ht="40.950000000000003" customHeight="1">
      <c r="A389" s="155"/>
      <c r="B389" s="156"/>
      <c r="C389" s="156"/>
      <c r="D389" s="91"/>
      <c r="E389" s="34" t="s">
        <v>181</v>
      </c>
      <c r="F389" s="50">
        <v>52000</v>
      </c>
      <c r="G389" s="49">
        <v>41892</v>
      </c>
      <c r="H389" s="48">
        <f t="shared" si="42"/>
        <v>10108</v>
      </c>
    </row>
    <row r="390" spans="1:8" ht="36" customHeight="1">
      <c r="A390" s="155"/>
      <c r="B390" s="156"/>
      <c r="C390" s="156"/>
      <c r="D390" s="91"/>
      <c r="E390" s="34" t="s">
        <v>190</v>
      </c>
      <c r="F390" s="50">
        <v>100000</v>
      </c>
      <c r="G390" s="49">
        <v>56159.38</v>
      </c>
      <c r="H390" s="48">
        <f t="shared" si="42"/>
        <v>43840.62</v>
      </c>
    </row>
    <row r="391" spans="1:8" ht="57.75" customHeight="1">
      <c r="A391" s="155"/>
      <c r="B391" s="156"/>
      <c r="C391" s="156"/>
      <c r="D391" s="91"/>
      <c r="E391" s="26" t="s">
        <v>179</v>
      </c>
      <c r="F391" s="50">
        <v>15000</v>
      </c>
      <c r="G391" s="49">
        <v>14580</v>
      </c>
      <c r="H391" s="48">
        <f t="shared" si="42"/>
        <v>420</v>
      </c>
    </row>
    <row r="392" spans="1:8" ht="41.4" customHeight="1">
      <c r="A392" s="155"/>
      <c r="B392" s="156"/>
      <c r="C392" s="156"/>
      <c r="D392" s="91"/>
      <c r="E392" s="44" t="s">
        <v>335</v>
      </c>
      <c r="F392" s="50">
        <v>285000</v>
      </c>
      <c r="G392" s="49">
        <v>281562.46000000002</v>
      </c>
      <c r="H392" s="48">
        <f t="shared" si="42"/>
        <v>3437.539999999979</v>
      </c>
    </row>
    <row r="393" spans="1:8" ht="56.1" customHeight="1">
      <c r="A393" s="155"/>
      <c r="B393" s="156"/>
      <c r="C393" s="156"/>
      <c r="D393" s="91"/>
      <c r="E393" s="26" t="s">
        <v>180</v>
      </c>
      <c r="F393" s="50">
        <v>36000</v>
      </c>
      <c r="G393" s="49">
        <v>31103.58</v>
      </c>
      <c r="H393" s="48">
        <f t="shared" si="42"/>
        <v>4896.4199999999983</v>
      </c>
    </row>
    <row r="394" spans="1:8" ht="15.6" customHeight="1">
      <c r="A394" s="155"/>
      <c r="B394" s="156"/>
      <c r="C394" s="156"/>
      <c r="D394" s="91"/>
      <c r="E394" s="26"/>
      <c r="F394" s="50"/>
      <c r="G394" s="49"/>
      <c r="H394" s="48"/>
    </row>
    <row r="395" spans="1:8" ht="56.1" customHeight="1">
      <c r="A395" s="23">
        <v>1517363</v>
      </c>
      <c r="B395" s="10">
        <v>7363</v>
      </c>
      <c r="C395" s="46" t="s">
        <v>74</v>
      </c>
      <c r="D395" s="39" t="s">
        <v>247</v>
      </c>
      <c r="E395" s="44"/>
      <c r="F395" s="51">
        <f>F396</f>
        <v>3276000</v>
      </c>
      <c r="G395" s="51">
        <f t="shared" ref="G395:H395" si="43">G396</f>
        <v>3276000</v>
      </c>
      <c r="H395" s="51">
        <f t="shared" si="43"/>
        <v>0</v>
      </c>
    </row>
    <row r="396" spans="1:8" ht="109.95" customHeight="1">
      <c r="A396" s="157"/>
      <c r="B396" s="158"/>
      <c r="C396" s="158"/>
      <c r="D396" s="4"/>
      <c r="E396" s="39" t="s">
        <v>377</v>
      </c>
      <c r="F396" s="50">
        <v>3276000</v>
      </c>
      <c r="G396" s="49">
        <v>3276000</v>
      </c>
      <c r="H396" s="48">
        <f>F396-G396</f>
        <v>0</v>
      </c>
    </row>
    <row r="397" spans="1:8" ht="9.15" customHeight="1">
      <c r="A397" s="155"/>
      <c r="B397" s="156"/>
      <c r="C397" s="156"/>
      <c r="D397" s="91"/>
      <c r="E397" s="26"/>
      <c r="F397" s="50"/>
      <c r="G397" s="49"/>
      <c r="H397" s="48"/>
    </row>
    <row r="398" spans="1:8" ht="58.5" customHeight="1">
      <c r="A398" s="159" t="s">
        <v>83</v>
      </c>
      <c r="B398" s="19">
        <v>7370</v>
      </c>
      <c r="C398" s="20" t="s">
        <v>74</v>
      </c>
      <c r="D398" s="6" t="s">
        <v>84</v>
      </c>
      <c r="E398" s="26"/>
      <c r="F398" s="51">
        <f>SUM(F399:F401)</f>
        <v>1170000</v>
      </c>
      <c r="G398" s="51">
        <f>SUM(G399:G401)</f>
        <v>636281.94999999995</v>
      </c>
      <c r="H398" s="89">
        <f>SUM(H399:H401)</f>
        <v>533718.05000000005</v>
      </c>
    </row>
    <row r="399" spans="1:8" ht="72" customHeight="1">
      <c r="A399" s="159"/>
      <c r="B399" s="19"/>
      <c r="C399" s="20"/>
      <c r="D399" s="6"/>
      <c r="E399" s="6" t="s">
        <v>244</v>
      </c>
      <c r="F399" s="50">
        <v>770000</v>
      </c>
      <c r="G399" s="50">
        <v>409846.11</v>
      </c>
      <c r="H399" s="48">
        <f>F399-G399</f>
        <v>360153.89</v>
      </c>
    </row>
    <row r="400" spans="1:8" ht="48" customHeight="1">
      <c r="A400" s="159"/>
      <c r="B400" s="19"/>
      <c r="C400" s="20"/>
      <c r="D400" s="6"/>
      <c r="E400" s="6" t="s">
        <v>379</v>
      </c>
      <c r="F400" s="50">
        <v>100000</v>
      </c>
      <c r="G400" s="50">
        <v>6480</v>
      </c>
      <c r="H400" s="48">
        <f>F400-G400</f>
        <v>93520</v>
      </c>
    </row>
    <row r="401" spans="1:8" ht="44.25" customHeight="1">
      <c r="A401" s="136"/>
      <c r="B401" s="137"/>
      <c r="C401" s="137"/>
      <c r="D401" s="91"/>
      <c r="E401" s="6" t="s">
        <v>177</v>
      </c>
      <c r="F401" s="50">
        <v>300000</v>
      </c>
      <c r="G401" s="50">
        <v>219955.84</v>
      </c>
      <c r="H401" s="48">
        <f>F401-G401</f>
        <v>80044.160000000003</v>
      </c>
    </row>
    <row r="402" spans="1:8" ht="8.25" customHeight="1">
      <c r="A402" s="136"/>
      <c r="B402" s="137"/>
      <c r="C402" s="137"/>
      <c r="D402" s="91"/>
      <c r="E402" s="34"/>
      <c r="F402" s="50"/>
      <c r="G402" s="49"/>
      <c r="H402" s="48"/>
    </row>
    <row r="403" spans="1:8" ht="28.2" customHeight="1">
      <c r="A403" s="31" t="s">
        <v>85</v>
      </c>
      <c r="B403" s="10">
        <v>7640</v>
      </c>
      <c r="C403" s="11" t="s">
        <v>86</v>
      </c>
      <c r="D403" s="4" t="s">
        <v>87</v>
      </c>
      <c r="E403" s="34"/>
      <c r="F403" s="51">
        <f>SUM(F404:F405)</f>
        <v>56611515</v>
      </c>
      <c r="G403" s="51">
        <f>SUM(G404:G405)</f>
        <v>55537847.399999999</v>
      </c>
      <c r="H403" s="89">
        <f>H404+H405</f>
        <v>1073667.5999999996</v>
      </c>
    </row>
    <row r="404" spans="1:8" ht="53.7" customHeight="1">
      <c r="A404" s="136"/>
      <c r="B404" s="137"/>
      <c r="C404" s="137"/>
      <c r="D404" s="91"/>
      <c r="E404" s="34" t="s">
        <v>103</v>
      </c>
      <c r="F404" s="50">
        <v>15600000</v>
      </c>
      <c r="G404" s="49">
        <v>14526332.4</v>
      </c>
      <c r="H404" s="48">
        <f>F404-G404</f>
        <v>1073667.5999999996</v>
      </c>
    </row>
    <row r="405" spans="1:8" ht="36">
      <c r="A405" s="136"/>
      <c r="B405" s="137"/>
      <c r="C405" s="137"/>
      <c r="D405" s="91"/>
      <c r="E405" s="6" t="s">
        <v>120</v>
      </c>
      <c r="F405" s="50">
        <v>41011515</v>
      </c>
      <c r="G405" s="50">
        <v>41011515</v>
      </c>
      <c r="H405" s="48">
        <f>F405-G405</f>
        <v>0</v>
      </c>
    </row>
    <row r="406" spans="1:8" ht="8.25" customHeight="1">
      <c r="A406" s="136"/>
      <c r="B406" s="137"/>
      <c r="C406" s="137"/>
      <c r="D406" s="91"/>
      <c r="E406" s="34"/>
      <c r="F406" s="50"/>
      <c r="G406" s="49"/>
      <c r="H406" s="48"/>
    </row>
    <row r="407" spans="1:8" ht="34.65" customHeight="1">
      <c r="A407" s="31" t="s">
        <v>89</v>
      </c>
      <c r="B407" s="14"/>
      <c r="C407" s="17"/>
      <c r="D407" s="130" t="s">
        <v>90</v>
      </c>
      <c r="E407" s="91"/>
      <c r="F407" s="51">
        <f>F408</f>
        <v>0</v>
      </c>
      <c r="G407" s="51">
        <f>G408</f>
        <v>0</v>
      </c>
      <c r="H407" s="89">
        <f>F407-G407</f>
        <v>0</v>
      </c>
    </row>
    <row r="408" spans="1:8" ht="34.200000000000003">
      <c r="A408" s="31" t="s">
        <v>91</v>
      </c>
      <c r="B408" s="14"/>
      <c r="C408" s="17"/>
      <c r="D408" s="130" t="s">
        <v>90</v>
      </c>
      <c r="E408" s="91"/>
      <c r="F408" s="51">
        <f>F410</f>
        <v>0</v>
      </c>
      <c r="G408" s="51">
        <f>G410</f>
        <v>0</v>
      </c>
      <c r="H408" s="89">
        <f>H410</f>
        <v>0</v>
      </c>
    </row>
    <row r="409" spans="1:8" ht="7.2" customHeight="1">
      <c r="A409" s="136"/>
      <c r="B409" s="137"/>
      <c r="C409" s="137"/>
      <c r="D409" s="91"/>
      <c r="E409" s="91"/>
      <c r="F409" s="50"/>
      <c r="G409" s="49"/>
      <c r="H409" s="48"/>
    </row>
    <row r="410" spans="1:8" ht="53.25" customHeight="1">
      <c r="A410" s="31" t="s">
        <v>93</v>
      </c>
      <c r="B410" s="13" t="s">
        <v>27</v>
      </c>
      <c r="C410" s="13" t="s">
        <v>6</v>
      </c>
      <c r="D410" s="99" t="s">
        <v>28</v>
      </c>
      <c r="E410" s="91"/>
      <c r="F410" s="51">
        <f>F411</f>
        <v>0</v>
      </c>
      <c r="G410" s="78"/>
      <c r="H410" s="89">
        <f>H411</f>
        <v>0</v>
      </c>
    </row>
    <row r="411" spans="1:8" ht="24.9" customHeight="1">
      <c r="A411" s="136"/>
      <c r="B411" s="137"/>
      <c r="C411" s="137"/>
      <c r="D411" s="91"/>
      <c r="E411" s="21" t="s">
        <v>115</v>
      </c>
      <c r="F411" s="50"/>
      <c r="G411" s="49"/>
      <c r="H411" s="48">
        <f>F411-G411</f>
        <v>0</v>
      </c>
    </row>
    <row r="412" spans="1:8" ht="8.6999999999999993" customHeight="1">
      <c r="A412" s="136"/>
      <c r="B412" s="137"/>
      <c r="C412" s="137"/>
      <c r="D412" s="91"/>
      <c r="E412" s="91"/>
      <c r="F412" s="50"/>
      <c r="G412" s="49"/>
      <c r="H412" s="48"/>
    </row>
    <row r="413" spans="1:8" ht="48.75" customHeight="1">
      <c r="A413" s="118">
        <v>3400000</v>
      </c>
      <c r="B413" s="160"/>
      <c r="C413" s="160"/>
      <c r="D413" s="161" t="s">
        <v>95</v>
      </c>
      <c r="E413" s="91"/>
      <c r="F413" s="51">
        <f>F414</f>
        <v>165000</v>
      </c>
      <c r="G413" s="51">
        <f>G414</f>
        <v>164695.73000000001</v>
      </c>
      <c r="H413" s="89">
        <f>F413-G413</f>
        <v>304.26999999998952</v>
      </c>
    </row>
    <row r="414" spans="1:8" ht="48.75" customHeight="1">
      <c r="A414" s="118">
        <v>3410000</v>
      </c>
      <c r="B414" s="160"/>
      <c r="C414" s="160"/>
      <c r="D414" s="161" t="s">
        <v>95</v>
      </c>
      <c r="E414" s="91"/>
      <c r="F414" s="51">
        <f>F416</f>
        <v>165000</v>
      </c>
      <c r="G414" s="51">
        <f>G416</f>
        <v>164695.73000000001</v>
      </c>
      <c r="H414" s="89">
        <f>H416</f>
        <v>304.26999999998952</v>
      </c>
    </row>
    <row r="415" spans="1:8" ht="11.1" customHeight="1">
      <c r="A415" s="31"/>
      <c r="B415" s="18"/>
      <c r="C415" s="18"/>
      <c r="D415" s="8"/>
      <c r="E415" s="91"/>
      <c r="F415" s="50"/>
      <c r="G415" s="49"/>
      <c r="H415" s="48"/>
    </row>
    <row r="416" spans="1:8" ht="63.75" customHeight="1">
      <c r="A416" s="31" t="s">
        <v>92</v>
      </c>
      <c r="B416" s="13" t="s">
        <v>27</v>
      </c>
      <c r="C416" s="13" t="s">
        <v>6</v>
      </c>
      <c r="D416" s="99" t="s">
        <v>28</v>
      </c>
      <c r="E416" s="91"/>
      <c r="F416" s="51">
        <f>F417</f>
        <v>165000</v>
      </c>
      <c r="G416" s="51">
        <f>G417</f>
        <v>164695.73000000001</v>
      </c>
      <c r="H416" s="89">
        <f>H417</f>
        <v>304.26999999998952</v>
      </c>
    </row>
    <row r="417" spans="1:9" ht="37.200000000000003" customHeight="1">
      <c r="A417" s="136"/>
      <c r="B417" s="137"/>
      <c r="C417" s="137"/>
      <c r="D417" s="91"/>
      <c r="E417" s="34" t="s">
        <v>96</v>
      </c>
      <c r="F417" s="50">
        <v>165000</v>
      </c>
      <c r="G417" s="50">
        <v>164695.73000000001</v>
      </c>
      <c r="H417" s="48">
        <f>F417-G417</f>
        <v>304.26999999998952</v>
      </c>
    </row>
    <row r="418" spans="1:9" ht="10.5" customHeight="1">
      <c r="A418" s="136"/>
      <c r="B418" s="137"/>
      <c r="C418" s="137"/>
      <c r="D418" s="91"/>
      <c r="E418" s="91"/>
      <c r="F418" s="50"/>
      <c r="G418" s="49"/>
      <c r="H418" s="48"/>
    </row>
    <row r="419" spans="1:9" ht="37.5" customHeight="1">
      <c r="A419" s="118">
        <v>3700000</v>
      </c>
      <c r="B419" s="162"/>
      <c r="C419" s="162"/>
      <c r="D419" s="117" t="s">
        <v>277</v>
      </c>
      <c r="E419" s="91"/>
      <c r="F419" s="51">
        <f>F420</f>
        <v>44000</v>
      </c>
      <c r="G419" s="51">
        <f>G420</f>
        <v>43400</v>
      </c>
      <c r="H419" s="51">
        <f>F419-G419</f>
        <v>600</v>
      </c>
    </row>
    <row r="420" spans="1:9" ht="37.5" customHeight="1">
      <c r="A420" s="118">
        <v>3710000</v>
      </c>
      <c r="B420" s="162"/>
      <c r="C420" s="162"/>
      <c r="D420" s="117" t="s">
        <v>278</v>
      </c>
      <c r="E420" s="91"/>
      <c r="F420" s="51">
        <f>F422</f>
        <v>44000</v>
      </c>
      <c r="G420" s="51">
        <f>G422</f>
        <v>43400</v>
      </c>
      <c r="H420" s="51">
        <f>H422</f>
        <v>600</v>
      </c>
    </row>
    <row r="421" spans="1:9" ht="8.6999999999999993" customHeight="1">
      <c r="A421" s="31"/>
      <c r="B421" s="14"/>
      <c r="C421" s="17"/>
      <c r="D421" s="6"/>
      <c r="E421" s="91"/>
      <c r="F421" s="50"/>
      <c r="G421" s="49"/>
      <c r="H421" s="48"/>
    </row>
    <row r="422" spans="1:9" ht="58.5" customHeight="1">
      <c r="A422" s="31" t="s">
        <v>88</v>
      </c>
      <c r="B422" s="13" t="s">
        <v>27</v>
      </c>
      <c r="C422" s="13" t="s">
        <v>6</v>
      </c>
      <c r="D422" s="39" t="s">
        <v>28</v>
      </c>
      <c r="E422" s="91"/>
      <c r="F422" s="51">
        <f>F423</f>
        <v>44000</v>
      </c>
      <c r="G422" s="51">
        <f>G423</f>
        <v>43400</v>
      </c>
      <c r="H422" s="89">
        <f>H423</f>
        <v>600</v>
      </c>
    </row>
    <row r="423" spans="1:9" ht="30.45" customHeight="1">
      <c r="A423" s="136"/>
      <c r="B423" s="137"/>
      <c r="C423" s="137"/>
      <c r="D423" s="91"/>
      <c r="E423" s="21" t="s">
        <v>114</v>
      </c>
      <c r="F423" s="50">
        <v>44000</v>
      </c>
      <c r="G423" s="50">
        <v>43400</v>
      </c>
      <c r="H423" s="48">
        <f>F423-G423</f>
        <v>600</v>
      </c>
      <c r="I423" s="47"/>
    </row>
    <row r="424" spans="1:9" ht="13.5" customHeight="1">
      <c r="A424" s="136"/>
      <c r="B424" s="137"/>
      <c r="C424" s="137"/>
      <c r="D424" s="91"/>
      <c r="E424" s="91"/>
      <c r="F424" s="50"/>
      <c r="G424" s="49"/>
      <c r="H424" s="48"/>
    </row>
    <row r="425" spans="1:9" ht="25.5" customHeight="1">
      <c r="A425" s="136"/>
      <c r="B425" s="91"/>
      <c r="C425" s="91"/>
      <c r="D425" s="91"/>
      <c r="E425" s="163" t="s">
        <v>94</v>
      </c>
      <c r="F425" s="51">
        <f>F6+F46+F135+F155+F176+F182+F206+F225+F352+F364+F407+F419+F413+F78</f>
        <v>539040842.89999998</v>
      </c>
      <c r="G425" s="51">
        <f>G6+G46+G135+G155+G176+G182+G206+G225+G352+G364+G407+G419+G413+G78</f>
        <v>409829660.28000003</v>
      </c>
      <c r="H425" s="51">
        <f>H6+H46+H135+H155+H176+H182+H206+H225+H352+H364+H407+H419+H413+H78</f>
        <v>129211182.61999999</v>
      </c>
      <c r="I425" s="164"/>
    </row>
    <row r="426" spans="1:9" ht="33" customHeight="1">
      <c r="A426" s="33"/>
      <c r="B426" s="33"/>
      <c r="C426" s="33"/>
      <c r="D426" s="33"/>
      <c r="E426" s="33"/>
      <c r="F426" s="165"/>
      <c r="G426" s="166"/>
      <c r="H426" s="52"/>
    </row>
    <row r="427" spans="1:9" ht="18">
      <c r="A427" s="33"/>
      <c r="B427" s="33"/>
      <c r="C427" s="33"/>
      <c r="D427" s="33"/>
      <c r="E427" s="33"/>
      <c r="F427" s="165"/>
      <c r="G427" s="166"/>
    </row>
    <row r="428" spans="1:9" ht="18">
      <c r="A428" s="33"/>
      <c r="B428" s="33"/>
      <c r="C428" s="33"/>
      <c r="D428" s="33"/>
      <c r="E428" s="33"/>
      <c r="F428" s="165"/>
      <c r="G428" s="166"/>
    </row>
    <row r="429" spans="1:9" ht="18">
      <c r="A429" s="33"/>
      <c r="B429" s="33"/>
      <c r="C429" s="33"/>
      <c r="D429" s="33"/>
      <c r="E429" s="33"/>
      <c r="F429" s="165"/>
      <c r="G429" s="166"/>
    </row>
    <row r="430" spans="1:9" ht="18">
      <c r="A430" s="33"/>
      <c r="B430" s="33"/>
      <c r="C430" s="33"/>
      <c r="D430" s="33"/>
      <c r="E430" s="33"/>
      <c r="F430" s="165"/>
      <c r="G430" s="166"/>
    </row>
    <row r="431" spans="1:9" ht="18">
      <c r="A431" s="33"/>
      <c r="B431" s="33"/>
      <c r="C431" s="33"/>
      <c r="D431" s="33"/>
      <c r="E431" s="33"/>
      <c r="F431" s="165"/>
      <c r="G431" s="166"/>
    </row>
    <row r="432" spans="1:9" ht="18">
      <c r="A432" s="33"/>
      <c r="B432" s="33"/>
      <c r="C432" s="33"/>
      <c r="D432" s="33"/>
      <c r="E432" s="33"/>
      <c r="F432" s="165"/>
      <c r="G432" s="166"/>
    </row>
    <row r="433" spans="1:7" ht="18">
      <c r="A433" s="33"/>
      <c r="B433" s="33"/>
      <c r="C433" s="33"/>
      <c r="D433" s="33"/>
      <c r="E433" s="33"/>
      <c r="F433" s="165"/>
      <c r="G433" s="166"/>
    </row>
    <row r="434" spans="1:7" ht="18">
      <c r="A434" s="33"/>
      <c r="B434" s="33"/>
      <c r="C434" s="33"/>
      <c r="D434" s="33"/>
      <c r="E434" s="33"/>
      <c r="F434" s="165"/>
      <c r="G434" s="166"/>
    </row>
    <row r="435" spans="1:7" ht="18">
      <c r="A435" s="33"/>
      <c r="B435" s="33"/>
      <c r="C435" s="33"/>
      <c r="D435" s="33"/>
      <c r="E435" s="33"/>
      <c r="F435" s="165"/>
      <c r="G435" s="166"/>
    </row>
    <row r="436" spans="1:7" ht="18">
      <c r="A436" s="33"/>
      <c r="B436" s="33"/>
      <c r="C436" s="33"/>
      <c r="D436" s="33"/>
      <c r="E436" s="33"/>
      <c r="F436" s="165"/>
      <c r="G436" s="166"/>
    </row>
    <row r="437" spans="1:7" ht="18">
      <c r="A437" s="33"/>
      <c r="B437" s="33"/>
      <c r="C437" s="33"/>
      <c r="D437" s="33"/>
      <c r="E437" s="33"/>
      <c r="F437" s="165"/>
      <c r="G437" s="166"/>
    </row>
    <row r="438" spans="1:7" ht="18">
      <c r="A438" s="33"/>
      <c r="B438" s="33"/>
      <c r="C438" s="33"/>
      <c r="D438" s="33"/>
      <c r="E438" s="33"/>
      <c r="F438" s="165"/>
      <c r="G438" s="166"/>
    </row>
    <row r="439" spans="1:7" ht="18">
      <c r="A439" s="33"/>
      <c r="B439" s="33"/>
      <c r="C439" s="33"/>
      <c r="D439" s="33"/>
      <c r="E439" s="33"/>
      <c r="F439" s="165"/>
      <c r="G439" s="166"/>
    </row>
    <row r="440" spans="1:7" ht="18">
      <c r="A440" s="33"/>
      <c r="B440" s="33"/>
      <c r="C440" s="33"/>
      <c r="D440" s="33"/>
      <c r="E440" s="33"/>
      <c r="F440" s="165"/>
      <c r="G440" s="166"/>
    </row>
    <row r="441" spans="1:7" ht="18">
      <c r="A441" s="33"/>
      <c r="B441" s="33"/>
      <c r="C441" s="33"/>
      <c r="D441" s="33"/>
      <c r="E441" s="33"/>
      <c r="F441" s="165"/>
      <c r="G441" s="166"/>
    </row>
    <row r="442" spans="1:7" ht="18">
      <c r="A442" s="33"/>
      <c r="B442" s="33"/>
      <c r="C442" s="33"/>
      <c r="D442" s="33"/>
      <c r="E442" s="33"/>
      <c r="F442" s="165"/>
      <c r="G442" s="166"/>
    </row>
    <row r="443" spans="1:7" ht="18">
      <c r="A443" s="33"/>
      <c r="B443" s="33"/>
      <c r="C443" s="33"/>
      <c r="D443" s="33"/>
      <c r="E443" s="33"/>
      <c r="F443" s="165"/>
      <c r="G443" s="166"/>
    </row>
    <row r="444" spans="1:7" ht="18">
      <c r="A444" s="33"/>
      <c r="B444" s="33"/>
      <c r="C444" s="33"/>
      <c r="D444" s="33"/>
      <c r="E444" s="33"/>
      <c r="F444" s="165"/>
      <c r="G444" s="166"/>
    </row>
    <row r="445" spans="1:7" ht="18">
      <c r="A445" s="33"/>
      <c r="B445" s="33"/>
      <c r="C445" s="33"/>
      <c r="D445" s="33"/>
      <c r="E445" s="33"/>
      <c r="F445" s="165"/>
      <c r="G445" s="166"/>
    </row>
    <row r="446" spans="1:7" ht="18">
      <c r="A446" s="33"/>
      <c r="B446" s="33"/>
      <c r="C446" s="33"/>
      <c r="D446" s="33"/>
      <c r="E446" s="33"/>
      <c r="F446" s="165"/>
      <c r="G446" s="166"/>
    </row>
    <row r="447" spans="1:7" ht="18">
      <c r="A447" s="33"/>
      <c r="B447" s="33"/>
      <c r="C447" s="33"/>
      <c r="D447" s="33"/>
      <c r="E447" s="33"/>
      <c r="F447" s="165"/>
      <c r="G447" s="166"/>
    </row>
    <row r="448" spans="1:7" ht="18">
      <c r="A448" s="33"/>
      <c r="B448" s="33"/>
      <c r="C448" s="33"/>
      <c r="D448" s="33"/>
      <c r="E448" s="33"/>
      <c r="F448" s="165"/>
      <c r="G448" s="166"/>
    </row>
    <row r="449" spans="1:7" ht="18">
      <c r="A449" s="33"/>
      <c r="B449" s="33"/>
      <c r="C449" s="33"/>
      <c r="D449" s="33"/>
      <c r="E449" s="33"/>
      <c r="F449" s="165"/>
      <c r="G449" s="166"/>
    </row>
    <row r="450" spans="1:7" ht="18">
      <c r="A450" s="33"/>
      <c r="B450" s="33"/>
      <c r="C450" s="33"/>
      <c r="D450" s="33"/>
      <c r="E450" s="33"/>
      <c r="F450" s="165"/>
      <c r="G450" s="166"/>
    </row>
    <row r="451" spans="1:7" ht="18">
      <c r="A451" s="33"/>
      <c r="B451" s="33"/>
      <c r="C451" s="33"/>
      <c r="D451" s="33"/>
      <c r="E451" s="33"/>
      <c r="F451" s="165"/>
      <c r="G451" s="166"/>
    </row>
    <row r="452" spans="1:7" ht="18">
      <c r="A452" s="33"/>
      <c r="B452" s="33"/>
      <c r="C452" s="33"/>
      <c r="D452" s="33"/>
      <c r="E452" s="33"/>
      <c r="F452" s="165"/>
      <c r="G452" s="166"/>
    </row>
    <row r="453" spans="1:7" ht="18">
      <c r="A453" s="33"/>
      <c r="B453" s="33"/>
      <c r="C453" s="33"/>
      <c r="D453" s="33"/>
      <c r="E453" s="33"/>
      <c r="F453" s="165"/>
      <c r="G453" s="166"/>
    </row>
    <row r="454" spans="1:7" ht="18">
      <c r="A454" s="33"/>
      <c r="B454" s="33"/>
      <c r="C454" s="33"/>
      <c r="D454" s="33"/>
      <c r="E454" s="33"/>
      <c r="F454" s="165"/>
      <c r="G454" s="166"/>
    </row>
    <row r="455" spans="1:7" ht="18">
      <c r="A455" s="33"/>
      <c r="B455" s="33"/>
      <c r="C455" s="33"/>
      <c r="D455" s="33"/>
      <c r="E455" s="33"/>
      <c r="F455" s="165"/>
      <c r="G455" s="166"/>
    </row>
    <row r="456" spans="1:7" ht="18">
      <c r="A456" s="33"/>
      <c r="B456" s="33"/>
      <c r="C456" s="33"/>
      <c r="D456" s="33"/>
      <c r="E456" s="33"/>
      <c r="F456" s="165"/>
      <c r="G456" s="166"/>
    </row>
    <row r="457" spans="1:7" ht="18">
      <c r="A457" s="33"/>
      <c r="B457" s="33"/>
      <c r="C457" s="33"/>
      <c r="D457" s="33"/>
      <c r="E457" s="33"/>
      <c r="F457" s="165"/>
      <c r="G457" s="166"/>
    </row>
    <row r="458" spans="1:7" ht="18">
      <c r="A458" s="33"/>
      <c r="B458" s="33"/>
      <c r="C458" s="33"/>
      <c r="D458" s="33"/>
      <c r="E458" s="33"/>
      <c r="F458" s="165"/>
      <c r="G458" s="166"/>
    </row>
    <row r="459" spans="1:7" ht="18">
      <c r="A459" s="33"/>
      <c r="B459" s="33"/>
      <c r="C459" s="33"/>
      <c r="D459" s="33"/>
      <c r="E459" s="33"/>
      <c r="F459" s="165"/>
      <c r="G459" s="166"/>
    </row>
    <row r="460" spans="1:7" ht="18">
      <c r="A460" s="33"/>
      <c r="B460" s="33"/>
      <c r="C460" s="33"/>
      <c r="D460" s="33"/>
      <c r="E460" s="33"/>
      <c r="F460" s="165"/>
      <c r="G460" s="166"/>
    </row>
    <row r="461" spans="1:7" ht="18">
      <c r="A461" s="33"/>
      <c r="B461" s="33"/>
      <c r="C461" s="33"/>
      <c r="D461" s="33"/>
      <c r="E461" s="33"/>
      <c r="F461" s="165"/>
      <c r="G461" s="166"/>
    </row>
    <row r="462" spans="1:7" ht="18">
      <c r="A462" s="33"/>
      <c r="B462" s="33"/>
      <c r="C462" s="33"/>
      <c r="D462" s="33"/>
      <c r="E462" s="33"/>
      <c r="F462" s="165"/>
      <c r="G462" s="166"/>
    </row>
    <row r="463" spans="1:7" ht="18">
      <c r="A463" s="33"/>
      <c r="B463" s="33"/>
      <c r="C463" s="33"/>
      <c r="D463" s="33"/>
      <c r="E463" s="33"/>
      <c r="F463" s="165"/>
      <c r="G463" s="166"/>
    </row>
    <row r="464" spans="1:7" ht="18">
      <c r="A464" s="33"/>
      <c r="B464" s="33"/>
      <c r="C464" s="33"/>
      <c r="D464" s="33"/>
      <c r="E464" s="33"/>
      <c r="F464" s="165"/>
      <c r="G464" s="166"/>
    </row>
    <row r="465" spans="1:7" ht="18">
      <c r="A465" s="33"/>
      <c r="B465" s="33"/>
      <c r="C465" s="33"/>
      <c r="D465" s="33"/>
      <c r="E465" s="33"/>
      <c r="F465" s="165"/>
      <c r="G465" s="166"/>
    </row>
    <row r="466" spans="1:7" ht="18">
      <c r="A466" s="33"/>
      <c r="B466" s="33"/>
      <c r="C466" s="33"/>
      <c r="D466" s="33"/>
      <c r="E466" s="33"/>
      <c r="F466" s="165"/>
      <c r="G466" s="166"/>
    </row>
    <row r="467" spans="1:7" ht="18">
      <c r="A467" s="33"/>
      <c r="B467" s="33"/>
      <c r="C467" s="33"/>
      <c r="D467" s="33"/>
      <c r="E467" s="33"/>
      <c r="F467" s="165"/>
      <c r="G467" s="166"/>
    </row>
    <row r="468" spans="1:7" ht="18">
      <c r="A468" s="33"/>
      <c r="B468" s="33"/>
      <c r="C468" s="33"/>
      <c r="D468" s="33"/>
      <c r="E468" s="33"/>
      <c r="F468" s="165"/>
      <c r="G468" s="166"/>
    </row>
    <row r="469" spans="1:7" ht="18">
      <c r="A469" s="33"/>
      <c r="B469" s="33"/>
      <c r="C469" s="33"/>
      <c r="D469" s="33"/>
      <c r="E469" s="33"/>
      <c r="F469" s="165"/>
      <c r="G469" s="166"/>
    </row>
    <row r="470" spans="1:7" ht="18">
      <c r="A470" s="33"/>
      <c r="B470" s="33"/>
      <c r="C470" s="33"/>
      <c r="D470" s="33"/>
      <c r="E470" s="33"/>
      <c r="F470" s="165"/>
      <c r="G470" s="166"/>
    </row>
    <row r="471" spans="1:7" ht="18">
      <c r="A471" s="33"/>
      <c r="B471" s="33"/>
      <c r="C471" s="33"/>
      <c r="D471" s="33"/>
      <c r="E471" s="33"/>
      <c r="F471" s="165"/>
      <c r="G471" s="166"/>
    </row>
    <row r="472" spans="1:7" ht="18">
      <c r="A472" s="33"/>
      <c r="B472" s="33"/>
      <c r="C472" s="33"/>
      <c r="D472" s="33"/>
      <c r="E472" s="33"/>
      <c r="F472" s="165"/>
      <c r="G472" s="166"/>
    </row>
    <row r="473" spans="1:7" ht="18">
      <c r="A473" s="33"/>
      <c r="B473" s="33"/>
      <c r="C473" s="33"/>
      <c r="D473" s="33"/>
      <c r="E473" s="33"/>
      <c r="F473" s="165"/>
      <c r="G473" s="166"/>
    </row>
    <row r="474" spans="1:7" ht="18">
      <c r="A474" s="33"/>
      <c r="B474" s="33"/>
      <c r="C474" s="33"/>
      <c r="D474" s="33"/>
      <c r="E474" s="33"/>
      <c r="F474" s="165"/>
      <c r="G474" s="166"/>
    </row>
    <row r="475" spans="1:7" ht="18">
      <c r="A475" s="33"/>
      <c r="B475" s="33"/>
      <c r="C475" s="33"/>
      <c r="D475" s="33"/>
      <c r="E475" s="33"/>
      <c r="F475" s="165"/>
      <c r="G475" s="166"/>
    </row>
    <row r="476" spans="1:7" ht="18">
      <c r="A476" s="33"/>
      <c r="B476" s="33"/>
      <c r="C476" s="33"/>
      <c r="D476" s="33"/>
      <c r="E476" s="33"/>
      <c r="F476" s="165"/>
      <c r="G476" s="166"/>
    </row>
    <row r="477" spans="1:7" ht="18">
      <c r="A477" s="33"/>
      <c r="B477" s="33"/>
      <c r="C477" s="33"/>
      <c r="D477" s="33"/>
      <c r="E477" s="33"/>
      <c r="F477" s="165"/>
      <c r="G477" s="166"/>
    </row>
    <row r="478" spans="1:7" ht="18">
      <c r="A478" s="33"/>
      <c r="B478" s="33"/>
      <c r="C478" s="33"/>
      <c r="D478" s="33"/>
      <c r="E478" s="33"/>
      <c r="F478" s="165"/>
      <c r="G478" s="166"/>
    </row>
    <row r="479" spans="1:7" ht="18">
      <c r="A479" s="33"/>
      <c r="B479" s="33"/>
      <c r="C479" s="33"/>
      <c r="D479" s="33"/>
      <c r="E479" s="33"/>
      <c r="F479" s="165"/>
      <c r="G479" s="166"/>
    </row>
    <row r="480" spans="1:7" ht="18">
      <c r="A480" s="33"/>
      <c r="B480" s="33"/>
      <c r="C480" s="33"/>
      <c r="D480" s="33"/>
      <c r="E480" s="33"/>
      <c r="F480" s="165"/>
      <c r="G480" s="166"/>
    </row>
    <row r="481" spans="1:7" ht="18">
      <c r="A481" s="33"/>
      <c r="B481" s="33"/>
      <c r="C481" s="33"/>
      <c r="D481" s="33"/>
      <c r="E481" s="33"/>
      <c r="F481" s="165"/>
      <c r="G481" s="166"/>
    </row>
    <row r="482" spans="1:7" ht="18">
      <c r="A482" s="33"/>
      <c r="B482" s="33"/>
      <c r="C482" s="33"/>
      <c r="D482" s="33"/>
      <c r="E482" s="33"/>
      <c r="F482" s="165"/>
      <c r="G482" s="166"/>
    </row>
    <row r="483" spans="1:7" ht="18">
      <c r="A483" s="33"/>
      <c r="B483" s="33"/>
      <c r="C483" s="33"/>
      <c r="D483" s="33"/>
      <c r="E483" s="33"/>
      <c r="F483" s="165"/>
      <c r="G483" s="166"/>
    </row>
    <row r="484" spans="1:7" ht="18">
      <c r="A484" s="33"/>
      <c r="B484" s="33"/>
      <c r="C484" s="33"/>
      <c r="D484" s="33"/>
      <c r="E484" s="33"/>
      <c r="F484" s="165"/>
      <c r="G484" s="166"/>
    </row>
    <row r="485" spans="1:7" ht="18">
      <c r="A485" s="33"/>
      <c r="B485" s="33"/>
      <c r="C485" s="33"/>
      <c r="D485" s="33"/>
      <c r="E485" s="33"/>
      <c r="F485" s="165"/>
      <c r="G485" s="166"/>
    </row>
    <row r="486" spans="1:7" ht="18">
      <c r="A486" s="33"/>
      <c r="B486" s="33"/>
      <c r="C486" s="33"/>
      <c r="D486" s="33"/>
      <c r="E486" s="33"/>
      <c r="F486" s="165"/>
      <c r="G486" s="166"/>
    </row>
    <row r="487" spans="1:7" ht="18">
      <c r="A487" s="33"/>
      <c r="B487" s="33"/>
      <c r="C487" s="33"/>
      <c r="D487" s="33"/>
      <c r="E487" s="33"/>
      <c r="F487" s="165"/>
      <c r="G487" s="166"/>
    </row>
    <row r="488" spans="1:7" ht="18">
      <c r="A488" s="33"/>
      <c r="B488" s="33"/>
      <c r="C488" s="33"/>
      <c r="D488" s="33"/>
      <c r="E488" s="33"/>
      <c r="F488" s="165"/>
      <c r="G488" s="166"/>
    </row>
    <row r="489" spans="1:7" ht="18">
      <c r="A489" s="33"/>
      <c r="B489" s="33"/>
      <c r="C489" s="33"/>
      <c r="D489" s="33"/>
      <c r="E489" s="33"/>
      <c r="F489" s="165"/>
      <c r="G489" s="166"/>
    </row>
    <row r="490" spans="1:7" ht="18">
      <c r="A490" s="33"/>
      <c r="B490" s="33"/>
      <c r="C490" s="33"/>
      <c r="D490" s="33"/>
      <c r="E490" s="33"/>
      <c r="F490" s="165"/>
      <c r="G490" s="166"/>
    </row>
  </sheetData>
  <mergeCells count="2">
    <mergeCell ref="A2:G2"/>
    <mergeCell ref="A3:C3"/>
  </mergeCells>
  <phoneticPr fontId="0" type="noConversion"/>
  <pageMargins left="0.70866141732283472" right="0.27559055118110237" top="0.35433070866141736" bottom="0.31496062992125984" header="0.31496062992125984" footer="0.23622047244094491"/>
  <pageSetup paperSize="9" scale="45" fitToHeight="10" orientation="portrait" r:id="rId1"/>
  <headerFooter>
    <oddFooter>&amp;C&amp;P</oddFooter>
  </headerFooter>
  <rowBreaks count="6" manualBreakCount="6">
    <brk id="57" max="7" man="1"/>
    <brk id="101" max="7" man="1"/>
    <brk id="134" max="7" man="1"/>
    <brk id="165" max="7" man="1"/>
    <brk id="207" max="7" man="1"/>
    <brk id="2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2021-08-05T06:47:21Z</cp:lastPrinted>
  <dcterms:created xsi:type="dcterms:W3CDTF">2006-09-28T05:33:49Z</dcterms:created>
  <dcterms:modified xsi:type="dcterms:W3CDTF">2022-01-31T07:05:18Z</dcterms:modified>
</cp:coreProperties>
</file>